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2.vml" ContentType="application/vnd.openxmlformats-officedocument.vmlDrawing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Dashboard" sheetId="2" state="visible" r:id="rId4"/>
    <sheet name="Keyword Research" sheetId="3" state="visible" r:id="rId5"/>
    <sheet name="Keyword Clustering" sheetId="4" state="visible" r:id="rId6"/>
    <sheet name="Competitor Gap Analysis" sheetId="5" state="visible" r:id="rId7"/>
    <sheet name="Content Calendar" sheetId="6" state="visible" r:id="rId8"/>
    <sheet name="SEO Checklist" sheetId="7" state="visible" r:id="rId9"/>
    <sheet name="Glossary" sheetId="8" state="visible" r:id="rId10"/>
    <sheet name="Lists" sheetId="9" state="hidden" r:id="rId11"/>
  </sheets>
  <definedNames>
    <definedName function="false" hidden="false" localSheetId="4" name="_xlnm.Print_Titles" vbProcedure="false">'Competitor Gap Analysis'!$1:$1</definedName>
    <definedName function="false" hidden="true" localSheetId="4" name="_xlnm._FilterDatabase" vbProcedure="false">'Competitor Gap Analysis'!$A$1:$K$1</definedName>
    <definedName function="false" hidden="false" localSheetId="5" name="_xlnm.Print_Titles" vbProcedure="false">'Content Calendar'!$1:$1</definedName>
    <definedName function="false" hidden="true" localSheetId="5" name="_xlnm._FilterDatabase" vbProcedure="false">'Content Calendar'!$A$1:$L$1</definedName>
    <definedName function="false" hidden="false" localSheetId="3" name="_xlnm.Print_Titles" vbProcedure="false">'Keyword Clustering'!$1:$1</definedName>
    <definedName function="false" hidden="true" localSheetId="3" name="_xlnm._FilterDatabase" vbProcedure="false">'Keyword Clustering'!$A$1:$J$1</definedName>
    <definedName function="false" hidden="false" localSheetId="2" name="_xlnm.Print_Titles" vbProcedure="false">'Keyword Research'!$1:$1</definedName>
    <definedName function="false" hidden="true" localSheetId="2" name="_xlnm._FilterDatabase" vbProcedure="false">'Keyword Research'!$A$1:$Q$1</definedName>
    <definedName function="false" hidden="false" localSheetId="6" name="_xlnm.Print_Titles" vbProcedure="false">'SEO Checklist'!$1:$1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Auto-numbers rows once a Target Keyword is entered in column C.</t>
        </r>
      </text>
    </comment>
    <comment ref="J1" authorId="0">
      <text>
        <r>
          <rPr>
            <sz val="10"/>
            <rFont val="Arial"/>
            <family val="2"/>
          </rPr>
          <t xml:space="preserve">Auto-calculated: 40% Search Volume + 40% Inverse Keyword Difficulty + 20% CPC.
Higher score = better opportunity.</t>
        </r>
      </text>
    </comment>
    <comment ref="K1" authorId="0">
      <text>
        <r>
          <rPr>
            <sz val="10"/>
            <rFont val="Arial"/>
            <family val="2"/>
          </rPr>
          <t xml:space="preserve">High &gt;= 70, Medium 40-69, Low &lt; 40 (based on Priority Score).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" authorId="0">
      <text>
        <r>
          <rPr>
            <sz val="10"/>
            <rFont val="Arial"/>
            <family val="2"/>
          </rPr>
          <t xml:space="preserve">Auto-counts supporting keywords entered in column E (comma-separated).</t>
        </r>
      </text>
    </comment>
  </commentList>
</comments>
</file>

<file path=xl/sharedStrings.xml><?xml version="1.0" encoding="utf-8"?>
<sst xmlns="http://schemas.openxmlformats.org/spreadsheetml/2006/main" count="464" uniqueCount="281">
  <si>
    <t xml:space="preserve">SEO Keyword Research &amp; Content Strategy Template</t>
  </si>
  <si>
    <t xml:space="preserve">Agency-style toolkit for keyword research, prioritization, clustering, competitor gap analysis &amp; content planning</t>
  </si>
  <si>
    <t xml:space="preserve">HOW TO USE THIS TEMPLATE</t>
  </si>
  <si>
    <t xml:space="preserve">1. Dashboard</t>
  </si>
  <si>
    <t xml:space="preserve">Live overview of your keyword database — totals by priority, intent, status and funnel stage. Updates automatically as you fill in the Keyword Research sheet.</t>
  </si>
  <si>
    <t xml:space="preserve">2. Keyword Research</t>
  </si>
  <si>
    <t xml:space="preserve">Your master keyword list. Enter Search Volume, Keyword Difficulty (KD) and CPC — Priority Score &amp; Priority Level calculate automatically. Use the dropdowns for Intent, Funnel Stage, SERP Features, Content Type and Status.</t>
  </si>
  <si>
    <t xml:space="preserve">3. Keyword Clustering</t>
  </si>
  <si>
    <t xml:space="preserve">Group related keywords into topic clusters with one pillar page and several supporting/cluster pages — the modern approach to topical authority.</t>
  </si>
  <si>
    <t xml:space="preserve">4. Competitor Gap Analysis</t>
  </si>
  <si>
    <t xml:space="preserve">Compare who currently ranks for your target keywords and spot content/ranking gaps you can exploit.</t>
  </si>
  <si>
    <t xml:space="preserve">5. Content Calendar</t>
  </si>
  <si>
    <t xml:space="preserve">Turn prioritized keywords into a production plan — writer, word count, funnel stage, due dates &amp; publish status.</t>
  </si>
  <si>
    <t xml:space="preserve">6. On-Page &amp; Process Checklist</t>
  </si>
  <si>
    <t xml:space="preserve">Agency-standard checklist covering keyword research QA, on-page SEO and technical basics for every target page.</t>
  </si>
  <si>
    <t xml:space="preserve">7. Glossary</t>
  </si>
  <si>
    <t xml:space="preserve">Quick definitions for every metric and acronym used in this workbook (KD, CPC, SERP, funnel stages, intent types, etc.).</t>
  </si>
  <si>
    <t xml:space="preserve">COLOR LEGEND</t>
  </si>
  <si>
    <t xml:space="preserve">Sample</t>
  </si>
  <si>
    <t xml:space="preserve">Blue text = cell you type into (input)</t>
  </si>
  <si>
    <t xml:space="preserve">Yellow fill = key field / fill this in</t>
  </si>
  <si>
    <t xml:space="preserve">Green = High priority / Published / Good</t>
  </si>
  <si>
    <t xml:space="preserve">Orange/Yellow fill = Medium priority / In progress</t>
  </si>
  <si>
    <t xml:space="preserve">Red = Low priority / Not started / Needs attention</t>
  </si>
  <si>
    <t xml:space="preserve">Example keyword used throughout: "photography services New York"</t>
  </si>
  <si>
    <t xml:space="preserve">Template generated: August 18, 2026  |  Build your own free version of this SEO stack — replace this line with your brand/site name.</t>
  </si>
  <si>
    <t xml:space="preserve">SEO Keyword Research — Dashboard</t>
  </si>
  <si>
    <t xml:space="preserve">Auto-updates from the Keyword Research sheet. Fill in your keywords there and this page refreshes.</t>
  </si>
  <si>
    <t xml:space="preserve">Total Keywords</t>
  </si>
  <si>
    <t xml:space="preserve">Total Search Volume</t>
  </si>
  <si>
    <t xml:space="preserve">High Priority Keywords</t>
  </si>
  <si>
    <t xml:space="preserve">Published Pages</t>
  </si>
  <si>
    <t xml:space="preserve">Keywords by Priority Level</t>
  </si>
  <si>
    <t xml:space="preserve">Keywords by Status</t>
  </si>
  <si>
    <t xml:space="preserve">Keywords by Search Intent</t>
  </si>
  <si>
    <t xml:space="preserve">Value</t>
  </si>
  <si>
    <t xml:space="preserve">Count</t>
  </si>
  <si>
    <t xml:space="preserve">High</t>
  </si>
  <si>
    <t xml:space="preserve">Not Started</t>
  </si>
  <si>
    <t xml:space="preserve">Informational</t>
  </si>
  <si>
    <t xml:space="preserve">Medium</t>
  </si>
  <si>
    <t xml:space="preserve">In Progress</t>
  </si>
  <si>
    <t xml:space="preserve">Navigational</t>
  </si>
  <si>
    <t xml:space="preserve">Low</t>
  </si>
  <si>
    <t xml:space="preserve">Written</t>
  </si>
  <si>
    <t xml:space="preserve">Commercial</t>
  </si>
  <si>
    <t xml:space="preserve">In Review</t>
  </si>
  <si>
    <t xml:space="preserve">Transactional</t>
  </si>
  <si>
    <t xml:space="preserve">Published</t>
  </si>
  <si>
    <t xml:space="preserve">Needs Update</t>
  </si>
  <si>
    <t xml:space="preserve">Optimized</t>
  </si>
  <si>
    <t xml:space="preserve">Keywords by Funnel Stage</t>
  </si>
  <si>
    <t xml:space="preserve">Keywords by Content Type</t>
  </si>
  <si>
    <t xml:space="preserve">Top 5 Opportunities</t>
  </si>
  <si>
    <t xml:space="preserve">Sorted manually in Keyword Research</t>
  </si>
  <si>
    <t xml:space="preserve">TOFU - Awareness</t>
  </si>
  <si>
    <t xml:space="preserve">Blog Post</t>
  </si>
  <si>
    <t xml:space="preserve">Tip: click AutoFilter on 'Priority Score' in the</t>
  </si>
  <si>
    <t xml:space="preserve">MOFU - Consideration</t>
  </si>
  <si>
    <t xml:space="preserve">Landing Page</t>
  </si>
  <si>
    <t xml:space="preserve">Keyword Research tab and sort Largest to Smallest.</t>
  </si>
  <si>
    <t xml:space="preserve">BOFU - Decision</t>
  </si>
  <si>
    <t xml:space="preserve">Product Page</t>
  </si>
  <si>
    <t xml:space="preserve">Pillar Page</t>
  </si>
  <si>
    <t xml:space="preserve">Category Page</t>
  </si>
  <si>
    <t xml:space="preserve">Comparison Page</t>
  </si>
  <si>
    <t xml:space="preserve">Guide / Ebook</t>
  </si>
  <si>
    <t xml:space="preserve">Video</t>
  </si>
  <si>
    <t xml:space="preserve">Infographic</t>
  </si>
  <si>
    <t xml:space="preserve">FAQ Page</t>
  </si>
  <si>
    <t xml:space="preserve">#</t>
  </si>
  <si>
    <t xml:space="preserve">Seed Topic</t>
  </si>
  <si>
    <t xml:space="preserve">Target Keyword</t>
  </si>
  <si>
    <t xml:space="preserve">Search Volume
(Monthly)</t>
  </si>
  <si>
    <t xml:space="preserve">Keyword Difficulty
(KD 0-100)</t>
  </si>
  <si>
    <t xml:space="preserve">CPC ($)</t>
  </si>
  <si>
    <t xml:space="preserve">Search Intent</t>
  </si>
  <si>
    <t xml:space="preserve">Funnel Stage</t>
  </si>
  <si>
    <t xml:space="preserve">SERP Features</t>
  </si>
  <si>
    <t xml:space="preserve">Priority Score
(0-100)</t>
  </si>
  <si>
    <t xml:space="preserve">Priority Level</t>
  </si>
  <si>
    <t xml:space="preserve">Target Page / URL</t>
  </si>
  <si>
    <t xml:space="preserve">Content Type</t>
  </si>
  <si>
    <t xml:space="preserve">Status</t>
  </si>
  <si>
    <t xml:space="preserve">Assigned To</t>
  </si>
  <si>
    <t xml:space="preserve">Due Date</t>
  </si>
  <si>
    <t xml:space="preserve">Notes</t>
  </si>
  <si>
    <t xml:space="preserve">Photography Services</t>
  </si>
  <si>
    <t xml:space="preserve">photography services New York</t>
  </si>
  <si>
    <t xml:space="preserve">Local Pack, People Also Ask</t>
  </si>
  <si>
    <t xml:space="preserve">/photography-services-new-york</t>
  </si>
  <si>
    <t xml:space="preserve">Sarah K.</t>
  </si>
  <si>
    <t xml:space="preserve">Focus on local SEO + Google Business Profile optimization; add client portfolio gallery</t>
  </si>
  <si>
    <t xml:space="preserve">photography services near me</t>
  </si>
  <si>
    <t xml:space="preserve">Local Pack, Image Pack</t>
  </si>
  <si>
    <t xml:space="preserve">High volume but competitive — same target page as primary keyword</t>
  </si>
  <si>
    <t xml:space="preserve">Wedding Photography</t>
  </si>
  <si>
    <t xml:space="preserve">wedding photographer NYC</t>
  </si>
  <si>
    <t xml:space="preserve">Local Pack, Sitelinks</t>
  </si>
  <si>
    <t xml:space="preserve">/wedding-photographer-nyc</t>
  </si>
  <si>
    <t xml:space="preserve">Ready-to-book intent — pair with pricing packages &amp; testimonials</t>
  </si>
  <si>
    <t xml:space="preserve">Headshots</t>
  </si>
  <si>
    <t xml:space="preserve">professional headshots Manhattan</t>
  </si>
  <si>
    <t xml:space="preserve">None</t>
  </si>
  <si>
    <t xml:space="preserve">/headshots-manhattan</t>
  </si>
  <si>
    <t xml:space="preserve">Corporate clients — highlight same-day turnaround</t>
  </si>
  <si>
    <t xml:space="preserve">Photography Pricing</t>
  </si>
  <si>
    <t xml:space="preserve">how much do photographers charge in NYC</t>
  </si>
  <si>
    <t xml:space="preserve">Featured Snippet, People Also Ask</t>
  </si>
  <si>
    <t xml:space="preserve">/blog/nyc-photographer-pricing-guide</t>
  </si>
  <si>
    <t xml:space="preserve">Mike T.</t>
  </si>
  <si>
    <t xml:space="preserve">Ranking #4 — expand with a pricing table + FAQ schema to target snippet</t>
  </si>
  <si>
    <t xml:space="preserve">Family Photography</t>
  </si>
  <si>
    <t xml:space="preserve">best family photographer Brooklyn</t>
  </si>
  <si>
    <t xml:space="preserve">Local Pack</t>
  </si>
  <si>
    <t xml:space="preserve">/blog/best-family-photographer-brooklyn</t>
  </si>
  <si>
    <t xml:space="preserve">Awaiting SEO edit before publish</t>
  </si>
  <si>
    <t xml:space="preserve">Portfolio</t>
  </si>
  <si>
    <t xml:space="preserve">NYC photographer portfolio examples</t>
  </si>
  <si>
    <t xml:space="preserve">Image Pack</t>
  </si>
  <si>
    <t xml:space="preserve">/portfolio</t>
  </si>
  <si>
    <t xml:space="preserve">Top-of-funnel — links out to every service page for internal linking</t>
  </si>
  <si>
    <t xml:space="preserve">Brand</t>
  </si>
  <si>
    <t xml:space="preserve">[Brand Name] photography reviews</t>
  </si>
  <si>
    <t xml:space="preserve">Sitelinks, Knowledge Panel</t>
  </si>
  <si>
    <t xml:space="preserve">/reviews</t>
  </si>
  <si>
    <t xml:space="preserve">Aggregate Google/Yelp reviews with review schema</t>
  </si>
  <si>
    <t xml:space="preserve">Cluster #</t>
  </si>
  <si>
    <t xml:space="preserve">Cluster / Topic Name</t>
  </si>
  <si>
    <t xml:space="preserve">Pillar Keyword</t>
  </si>
  <si>
    <t xml:space="preserve">Pillar Page URL</t>
  </si>
  <si>
    <t xml:space="preserve">Supporting Keywords (comma-separated)</t>
  </si>
  <si>
    <t xml:space="preserve"># of Keywords</t>
  </si>
  <si>
    <t xml:space="preserve">Local Photography Services</t>
  </si>
  <si>
    <t xml:space="preserve">photography services near me, family photographer NYC, event photographer NYC</t>
  </si>
  <si>
    <t xml:space="preserve">Pillar page + supporting blog posts targeting boroughs</t>
  </si>
  <si>
    <t xml:space="preserve">affordable wedding photographer Brooklyn, elopement photographer NYC, wedding photography packages</t>
  </si>
  <si>
    <t xml:space="preserve">High-intent cluster — build after primary service pages</t>
  </si>
  <si>
    <t xml:space="preserve">Photography Pricing &amp; Guides</t>
  </si>
  <si>
    <t xml:space="preserve">photography package prices NYC, cheap photographer NYC, photographer cost comparison</t>
  </si>
  <si>
    <t xml:space="preserve">Ranking #4 for pillar keyword — good internal-link hub</t>
  </si>
  <si>
    <t xml:space="preserve">Search Volume</t>
  </si>
  <si>
    <t xml:space="preserve">Your Current Rank
(or N/A)</t>
  </si>
  <si>
    <t xml:space="preserve">Competitor 1</t>
  </si>
  <si>
    <t xml:space="preserve">Comp 1 Rank</t>
  </si>
  <si>
    <t xml:space="preserve">Competitor 2</t>
  </si>
  <si>
    <t xml:space="preserve">Comp 2 Rank</t>
  </si>
  <si>
    <t xml:space="preserve">Competitor 3</t>
  </si>
  <si>
    <t xml:space="preserve">Comp 3 Rank</t>
  </si>
  <si>
    <t xml:space="preserve">Content Gap / Opportunity Notes</t>
  </si>
  <si>
    <t xml:space="preserve">Opportunity Level</t>
  </si>
  <si>
    <t xml:space="preserve">N/A</t>
  </si>
  <si>
    <t xml:space="preserve">yelp.com/nyc-photographers</t>
  </si>
  <si>
    <t xml:space="preserve">expertise.com</t>
  </si>
  <si>
    <t xml:space="preserve">thumbtack.com</t>
  </si>
  <si>
    <t xml:space="preserve">Competitors rank with directory/listicle pages, not dedicated service pages. Opportunity to outrank with a strong, locally-optimized landing page + reviews schema.</t>
  </si>
  <si>
    <t xml:space="preserve">High Opportunity</t>
  </si>
  <si>
    <t xml:space="preserve">theknot.com</t>
  </si>
  <si>
    <t xml:space="preserve">weddingwire.com</t>
  </si>
  <si>
    <t xml:space="preserve">zola.com</t>
  </si>
  <si>
    <t xml:space="preserve">Marketplace sites dominate top 3. Needs strong backlinks + real wedding galleries to compete.</t>
  </si>
  <si>
    <t xml:space="preserve">Medium Opportunity</t>
  </si>
  <si>
    <t xml:space="preserve">fixthephoto.com</t>
  </si>
  <si>
    <t xml:space="preserve">shootproof.com</t>
  </si>
  <si>
    <t xml:space="preserve">reddit.com</t>
  </si>
  <si>
    <t xml:space="preserve">We already rank #4. Add a pricing table + FAQ schema to compete for the featured snippet held by a thin blog post.</t>
  </si>
  <si>
    <t xml:space="preserve">Content Title</t>
  </si>
  <si>
    <t xml:space="preserve">Target Persona</t>
  </si>
  <si>
    <t xml:space="preserve">Word Count Target</t>
  </si>
  <si>
    <t xml:space="preserve">Assigned Writer</t>
  </si>
  <si>
    <t xml:space="preserve">SEO Editor</t>
  </si>
  <si>
    <t xml:space="preserve">Publish Date</t>
  </si>
  <si>
    <t xml:space="preserve">Live URL</t>
  </si>
  <si>
    <t xml:space="preserve">Professional Photography Services in New York, NY | [Brand]</t>
  </si>
  <si>
    <t xml:space="preserve">Small business owners &amp; couples</t>
  </si>
  <si>
    <t xml:space="preserve">Wedding Photographer in New York City | [Brand]</t>
  </si>
  <si>
    <t xml:space="preserve">Engaged couples planning NYC weddings</t>
  </si>
  <si>
    <t xml:space="preserve">How Much Do Photographers Charge in NYC? [2026 Pricing Guide]</t>
  </si>
  <si>
    <t xml:space="preserve">Budget-conscious first-time buyers</t>
  </si>
  <si>
    <t xml:space="preserve">https://example.com/blog/nyc-photographer-pricing-guide</t>
  </si>
  <si>
    <t xml:space="preserve">Agency-Style SEO Keyword &amp; On-Page Checklist</t>
  </si>
  <si>
    <t xml:space="preserve">Apply this checklist to every keyword / target page before publishing.</t>
  </si>
  <si>
    <t xml:space="preserve">1. Keyword Research QA</t>
  </si>
  <si>
    <t xml:space="preserve">Checklist Item</t>
  </si>
  <si>
    <t xml:space="preserve">Example / Note</t>
  </si>
  <si>
    <t xml:space="preserve">Owner / Comment</t>
  </si>
  <si>
    <t xml:space="preserve">Primary target keyword confirmed (search intent matches page type)</t>
  </si>
  <si>
    <t xml:space="preserve">e.g. "photography services New York" = Commercial intent -&gt; Landing Page, not blog post</t>
  </si>
  <si>
    <t xml:space="preserve">Search volume &amp; KD pulled from a keyword tool (Ahrefs/SEMrush/GSC/Keyword Planner)</t>
  </si>
  <si>
    <t xml:space="preserve">3-5 secondary/LSI keywords identified</t>
  </si>
  <si>
    <t xml:space="preserve">e.g. NYC photographer, professional headshots, event photography</t>
  </si>
  <si>
    <t xml:space="preserve">Keyword mapped to only ONE target URL (no cannibalization)</t>
  </si>
  <si>
    <t xml:space="preserve">Check existing site for duplicate targeting</t>
  </si>
  <si>
    <t xml:space="preserve">Competitor top 5 results reviewed for content gaps</t>
  </si>
  <si>
    <t xml:space="preserve">See Competitor Gap Analysis tab</t>
  </si>
  <si>
    <t xml:space="preserve">Local modifier included if applicable (city/neighborhood)</t>
  </si>
  <si>
    <t xml:space="preserve">e.g. New York, Manhattan, Brooklyn</t>
  </si>
  <si>
    <t xml:space="preserve">2. On-Page SEO</t>
  </si>
  <si>
    <t xml:space="preserve">Title tag includes primary keyword (under 60 characters)</t>
  </si>
  <si>
    <t xml:space="preserve">Photography Services in New York, NY | Brand</t>
  </si>
  <si>
    <t xml:space="preserve">Meta description written with keyword + CTA (under 155 characters)</t>
  </si>
  <si>
    <t xml:space="preserve">H1 includes primary keyword, unique from title tag</t>
  </si>
  <si>
    <t xml:space="preserve">URL slug short, keyword-rich, hyphenated</t>
  </si>
  <si>
    <t xml:space="preserve">Keyword appears naturally in first 100 words</t>
  </si>
  <si>
    <t xml:space="preserve">H2/H3 subheadings include secondary keywords</t>
  </si>
  <si>
    <t xml:space="preserve">Internal links added to/from related cluster pages</t>
  </si>
  <si>
    <t xml:space="preserve">See Keyword Clustering tab</t>
  </si>
  <si>
    <t xml:space="preserve">External link(s) to authoritative sources where relevant</t>
  </si>
  <si>
    <t xml:space="preserve">Images have descriptive file names + keyword-rich alt text</t>
  </si>
  <si>
    <t xml:space="preserve">nyc-family-photographer.jpg</t>
  </si>
  <si>
    <t xml:space="preserve">Schema markup added (LocalBusiness/Service/FAQ/Review as relevant)</t>
  </si>
  <si>
    <t xml:space="preserve">Content length matches or exceeds top-ranking competitors</t>
  </si>
  <si>
    <t xml:space="preserve">Clear call-to-action included</t>
  </si>
  <si>
    <t xml:space="preserve">3. Technical &amp; UX Basics</t>
  </si>
  <si>
    <t xml:space="preserve">Page is mobile-friendly / responsive</t>
  </si>
  <si>
    <t xml:space="preserve">Page load speed checked (Core Web Vitals / PageSpeed Insights)</t>
  </si>
  <si>
    <t xml:space="preserve">Page indexed (no accidental noindex tag)</t>
  </si>
  <si>
    <t xml:space="preserve">Canonical tag set correctly</t>
  </si>
  <si>
    <t xml:space="preserve">Included in XML sitemap</t>
  </si>
  <si>
    <t xml:space="preserve">Breadcrumbs implemented (if applicable)</t>
  </si>
  <si>
    <t xml:space="preserve">4. Tracking &amp; Reporting</t>
  </si>
  <si>
    <t xml:space="preserve">Keyword added to rank tracking tool</t>
  </si>
  <si>
    <t xml:space="preserve">Google Search Console monitoring set up for target URL</t>
  </si>
  <si>
    <t xml:space="preserve">Conversion goal set in GA4 (if commercial/transactional page)</t>
  </si>
  <si>
    <t xml:space="preserve">30/60/90-day ranking review scheduled</t>
  </si>
  <si>
    <t xml:space="preserve">Glossary of Terms</t>
  </si>
  <si>
    <t xml:space="preserve">Term</t>
  </si>
  <si>
    <t xml:space="preserve">Definition</t>
  </si>
  <si>
    <t xml:space="preserve">The average number of times a keyword is searched per month (usually a 12-month average).</t>
  </si>
  <si>
    <t xml:space="preserve">Keyword Difficulty (KD)</t>
  </si>
  <si>
    <t xml:space="preserve">A 0-100 score estimating how hard it is to rank on page 1 for a keyword, based on the strength of currently-ranking pages.</t>
  </si>
  <si>
    <t xml:space="preserve">CPC (Cost Per Click)</t>
  </si>
  <si>
    <t xml:space="preserve">The average price advertisers pay per click for that keyword in Google Ads — a useful proxy for commercial value.</t>
  </si>
  <si>
    <t xml:space="preserve">The 'why' behind a search: Informational (learn), Navigational (find a specific site), Commercial (compare/research before buying), Transactional (ready to buy/act).</t>
  </si>
  <si>
    <t xml:space="preserve">Where the searcher sits in the buyer journey: TOFU (Top of Funnel/Awareness), MOFU (Middle/Consideration), BOFU (Bottom/Decision).</t>
  </si>
  <si>
    <t xml:space="preserve">SERP (Search Engine Results Page)</t>
  </si>
  <si>
    <t xml:space="preserve">The page of results Google shows for a query, which may include special features like Featured Snippets or Local Pack.</t>
  </si>
  <si>
    <t xml:space="preserve">SERP Feature</t>
  </si>
  <si>
    <t xml:space="preserve">A non-standard result type shown on a SERP, e.g. Featured Snippet, People Also Ask, Local Pack, Image/Video Carousel.</t>
  </si>
  <si>
    <t xml:space="preserve">Priority Score</t>
  </si>
  <si>
    <t xml:space="preserve">This template's weighted 0-100 opportunity score = 40% Search Volume + 40% Inverse Keyword Difficulty + 20% CPC.</t>
  </si>
  <si>
    <t xml:space="preserve">Topic Cluster</t>
  </si>
  <si>
    <t xml:space="preserve">A pillar page covering a broad topic, linked to and from several supporting pages that each target a related long-tail keyword.</t>
  </si>
  <si>
    <t xml:space="preserve">The comprehensive, authoritative page at the center of a topic cluster that targets the primary/head keyword.</t>
  </si>
  <si>
    <t xml:space="preserve">Content Gap</t>
  </si>
  <si>
    <t xml:space="preserve">A topic or keyword your competitors rank for (or cover well) that your site does not yet address.</t>
  </si>
  <si>
    <t xml:space="preserve">Cannibalization</t>
  </si>
  <si>
    <t xml:space="preserve">When two or more pages on the same site compete for the same keyword, splitting ranking signals.</t>
  </si>
  <si>
    <t xml:space="preserve">LSI / Secondary Keywords</t>
  </si>
  <si>
    <t xml:space="preserve">Related terms and phrases that support the primary keyword's topical relevance.</t>
  </si>
  <si>
    <t xml:space="preserve">Long-Tail Keyword</t>
  </si>
  <si>
    <t xml:space="preserve">A longer, more specific keyword phrase (e.g. 'affordable family photographer Brooklyn') — typically lower volume but higher intent and easier to rank for.</t>
  </si>
  <si>
    <t xml:space="preserve">The map + 3-business listing block Google shows for local-intent searches.</t>
  </si>
  <si>
    <t xml:space="preserve">Core Web Vitals</t>
  </si>
  <si>
    <t xml:space="preserve">Google's page-experience metrics measuring loading speed, interactivity and visual stability.</t>
  </si>
  <si>
    <t xml:space="preserve">Canonical Tag</t>
  </si>
  <si>
    <t xml:space="preserve">An HTML tag that tells search engines which version of a duplicate/similar page is the 'master' copy to index.</t>
  </si>
  <si>
    <t xml:space="preserve">Intent</t>
  </si>
  <si>
    <t xml:space="preserve">FunnelStage</t>
  </si>
  <si>
    <t xml:space="preserve">SERPFeatures</t>
  </si>
  <si>
    <t xml:space="preserve">ContentType</t>
  </si>
  <si>
    <t xml:space="preserve">PriorityLevel</t>
  </si>
  <si>
    <t xml:space="preserve">YesNo</t>
  </si>
  <si>
    <t xml:space="preserve">OpportunityLevel</t>
  </si>
  <si>
    <t xml:space="preserve">ChecklistStatus</t>
  </si>
  <si>
    <t xml:space="preserve">Device</t>
  </si>
  <si>
    <t xml:space="preserve">Yes</t>
  </si>
  <si>
    <t xml:space="preserve">Done</t>
  </si>
  <si>
    <t xml:space="preserve">Desktop</t>
  </si>
  <si>
    <t xml:space="preserve">Featured Snippet</t>
  </si>
  <si>
    <t xml:space="preserve">No</t>
  </si>
  <si>
    <t xml:space="preserve">Mobile</t>
  </si>
  <si>
    <t xml:space="preserve">People Also Ask</t>
  </si>
  <si>
    <t xml:space="preserve">Low Opportunity</t>
  </si>
  <si>
    <t xml:space="preserve">Both</t>
  </si>
  <si>
    <t xml:space="preserve">Not Viable</t>
  </si>
  <si>
    <t xml:space="preserve">Video Carousel</t>
  </si>
  <si>
    <t xml:space="preserve">Shopping Results</t>
  </si>
  <si>
    <t xml:space="preserve">Knowledge Panel</t>
  </si>
  <si>
    <t xml:space="preserve">Sitelinks</t>
  </si>
  <si>
    <t xml:space="preserve">Top Stories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</si>
</sst>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#,##0"/>
    <numFmt numFmtId="167" formatCode="0"/>
    <numFmt numFmtId="168" formatCode="\$#,##0.00"/>
    <numFmt numFmtId="169" formatCode="0.0"/>
    <numFmt numFmtId="170" formatCode="mm/dd/yyyy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Arial"/>
      <family val="0"/>
      <charset val="1"/>
    </font>
    <font>
      <sz val="12"/>
      <color rgb="FF595959"/>
      <name val="Arial"/>
      <family val="0"/>
      <charset val="1"/>
    </font>
    <font>
      <b val="true"/>
      <sz val="13"/>
      <color rgb="FF0E7C7B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1155CC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8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1"/>
      <color rgb="FFFFFFFF"/>
      <name val="Arial"/>
      <family val="0"/>
      <charset val="1"/>
    </font>
    <font>
      <sz val="10"/>
      <color rgb="FF1155CC"/>
      <name val="Arial"/>
      <family val="0"/>
      <charset val="1"/>
    </font>
    <font>
      <sz val="10"/>
      <name val="Arial"/>
      <family val="2"/>
    </font>
    <font>
      <b val="true"/>
      <sz val="16"/>
      <color rgb="FF1F3864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9C4"/>
        <bgColor rgb="FFFCE4D6"/>
      </patternFill>
    </fill>
    <fill>
      <patternFill patternType="solid">
        <fgColor rgb="FFC6EFCE"/>
        <bgColor rgb="FFDCEEEE"/>
      </patternFill>
    </fill>
    <fill>
      <patternFill patternType="solid">
        <fgColor rgb="FFFCE4D6"/>
        <bgColor rgb="FFF2F2F2"/>
      </patternFill>
    </fill>
    <fill>
      <patternFill patternType="solid">
        <fgColor rgb="FFFFC7CE"/>
        <bgColor rgb="FFFCE4D6"/>
      </patternFill>
    </fill>
    <fill>
      <patternFill patternType="solid">
        <fgColor rgb="FF0E7C7B"/>
        <bgColor rgb="FF008080"/>
      </patternFill>
    </fill>
    <fill>
      <patternFill patternType="solid">
        <fgColor rgb="FFDCEEEE"/>
        <bgColor rgb="FFF2F2F2"/>
      </patternFill>
    </fill>
    <fill>
      <patternFill patternType="solid">
        <fgColor rgb="FFF2F2F2"/>
        <bgColor rgb="FFF9F9F9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8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8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864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b val="1"/>
        <color rgb="FF006100"/>
      </font>
      <fill>
        <patternFill>
          <bgColor rgb="FFC6EFCE"/>
        </patternFill>
      </fill>
    </dxf>
    <dxf>
      <font>
        <b val="1"/>
        <color rgb="FF9C6500"/>
      </font>
      <fill>
        <patternFill>
          <bgColor rgb="FFFFF9C4"/>
        </patternFill>
      </fill>
    </dxf>
    <dxf>
      <font>
        <b val="1"/>
        <color rgb="FF9C0006"/>
      </font>
      <fill>
        <patternFill>
          <bgColor rgb="FFFFC7CE"/>
        </patternFill>
      </fill>
    </dxf>
    <dxf>
      <font>
        <b val="1"/>
        <color rgb="FFB45F06"/>
      </font>
      <fill>
        <patternFill>
          <bgColor rgb="FFFC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E7C7B"/>
      <rgbColor rgb="FFF9F9F9"/>
      <rgbColor rgb="FF7F7F7F"/>
      <rgbColor rgb="FF9999FF"/>
      <rgbColor rgb="FFC0504D"/>
      <rgbColor rgb="FFFFF9C4"/>
      <rgbColor rgb="FFDCEEEE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CE4D6"/>
      <rgbColor rgb="FF99CCFF"/>
      <rgbColor rgb="FFFF99CC"/>
      <rgbColor rgb="FFCC99FF"/>
      <rgbColor rgb="FFFFC7CE"/>
      <rgbColor rgb="FF4F81BD"/>
      <rgbColor rgb="FF33CCCC"/>
      <rgbColor rgb="FF9BBB59"/>
      <rgbColor rgb="FFFFCC00"/>
      <rgbColor rgb="FFFF9900"/>
      <rgbColor rgb="FFFF6600"/>
      <rgbColor rgb="FF595959"/>
      <rgbColor rgb="FF878787"/>
      <rgbColor rgb="FF1F3864"/>
      <rgbColor rgb="FF339966"/>
      <rgbColor rgb="FF003300"/>
      <rgbColor rgb="FF333300"/>
      <rgbColor rgb="FFB45F06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Keywords by Priority Level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Dashboard!C10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Dashboard!$B$11:$B$13</c:f>
              <c:strCache>
                <c:ptCount val="3"/>
                <c:pt idx="0">
                  <c:v>High</c:v>
                </c:pt>
                <c:pt idx="1">
                  <c:v>Medium</c:v>
                </c:pt>
                <c:pt idx="2">
                  <c:v>Low</c:v>
                </c:pt>
              </c:strCache>
            </c:strRef>
          </c:cat>
          <c:val>
            <c:numRef>
              <c:f>Dashboard!$C$11:$C$13</c:f>
              <c:numCache>
                <c:formatCode>General</c:formatCode>
                <c:ptCount val="3"/>
                <c:pt idx="0">
                  <c:v>0</c:v>
                </c:pt>
                <c:pt idx="1">
                  <c:v>7</c:v>
                </c:pt>
                <c:pt idx="2">
                  <c:v>1</c:v>
                </c:pt>
              </c:numCache>
            </c:numRef>
          </c:val>
        </c:ser>
        <c:gapWidth val="150"/>
        <c:overlap val="0"/>
        <c:axId val="87553078"/>
        <c:axId val="51208146"/>
      </c:barChart>
      <c:catAx>
        <c:axId val="8755307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208146"/>
        <c:crosses val="autoZero"/>
        <c:auto val="1"/>
        <c:lblAlgn val="ctr"/>
        <c:lblOffset val="100"/>
        <c:noMultiLvlLbl val="0"/>
      </c:catAx>
      <c:valAx>
        <c:axId val="5120814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Count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755307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Keywords by Funnel Stage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Dashboard!C21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Dashboard!$B$22:$B$24</c:f>
              <c:strCache>
                <c:ptCount val="3"/>
                <c:pt idx="0">
                  <c:v>TOFU - Awareness</c:v>
                </c:pt>
                <c:pt idx="1">
                  <c:v>MOFU - Consideration</c:v>
                </c:pt>
                <c:pt idx="2">
                  <c:v>BOFU - Decision</c:v>
                </c:pt>
              </c:strCache>
            </c:strRef>
          </c:cat>
          <c:val>
            <c:numRef>
              <c:f>Dashboard!$C$22:$C$24</c:f>
              <c:numCache>
                <c:formatCode>General</c:formatCode>
                <c:ptCount val="3"/>
                <c:pt idx="0">
                  <c:v>2</c:v>
                </c:pt>
                <c:pt idx="1">
                  <c:v>3</c:v>
                </c:pt>
                <c:pt idx="2">
                  <c:v>3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Keywords by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Dashboard!F10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Dashboard!$E$11:$E$17</c:f>
              <c:strCache>
                <c:ptCount val="7"/>
                <c:pt idx="0">
                  <c:v>Not Started</c:v>
                </c:pt>
                <c:pt idx="1">
                  <c:v>In Progress</c:v>
                </c:pt>
                <c:pt idx="2">
                  <c:v>Written</c:v>
                </c:pt>
                <c:pt idx="3">
                  <c:v>In Review</c:v>
                </c:pt>
                <c:pt idx="4">
                  <c:v>Published</c:v>
                </c:pt>
                <c:pt idx="5">
                  <c:v>Needs Update</c:v>
                </c:pt>
                <c:pt idx="6">
                  <c:v>Optimized</c:v>
                </c:pt>
              </c:strCache>
            </c:strRef>
          </c:cat>
          <c:val>
            <c:numRef>
              <c:f>Dashboard!$F$11:$F$17</c:f>
              <c:numCache>
                <c:formatCode>General</c:formatCode>
                <c:ptCount val="7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</c:ser>
        <c:gapWidth val="150"/>
        <c:overlap val="0"/>
        <c:axId val="18849440"/>
        <c:axId val="3829900"/>
      </c:barChart>
      <c:catAx>
        <c:axId val="1884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829900"/>
        <c:crosses val="autoZero"/>
        <c:auto val="1"/>
        <c:lblAlgn val="ctr"/>
        <c:lblOffset val="100"/>
        <c:noMultiLvlLbl val="0"/>
      </c:catAx>
      <c:valAx>
        <c:axId val="382990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84944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32</xdr:row>
      <xdr:rowOff>70560</xdr:rowOff>
    </xdr:from>
    <xdr:to>
      <xdr:col>5</xdr:col>
      <xdr:colOff>379800</xdr:colOff>
      <xdr:row>45</xdr:row>
      <xdr:rowOff>113760</xdr:rowOff>
    </xdr:to>
    <xdr:graphicFrame>
      <xdr:nvGraphicFramePr>
        <xdr:cNvPr id="0" name="Chart 1"/>
        <xdr:cNvGraphicFramePr/>
      </xdr:nvGraphicFramePr>
      <xdr:xfrm>
        <a:off x="211320" y="661032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32</xdr:row>
      <xdr:rowOff>70560</xdr:rowOff>
    </xdr:from>
    <xdr:to>
      <xdr:col>10</xdr:col>
      <xdr:colOff>732600</xdr:colOff>
      <xdr:row>45</xdr:row>
      <xdr:rowOff>113760</xdr:rowOff>
    </xdr:to>
    <xdr:graphicFrame>
      <xdr:nvGraphicFramePr>
        <xdr:cNvPr id="1" name="Chart 2"/>
        <xdr:cNvGraphicFramePr/>
      </xdr:nvGraphicFramePr>
      <xdr:xfrm>
        <a:off x="4511160" y="661032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47</xdr:row>
      <xdr:rowOff>70560</xdr:rowOff>
    </xdr:from>
    <xdr:to>
      <xdr:col>5</xdr:col>
      <xdr:colOff>379800</xdr:colOff>
      <xdr:row>60</xdr:row>
      <xdr:rowOff>113760</xdr:rowOff>
    </xdr:to>
    <xdr:graphicFrame>
      <xdr:nvGraphicFramePr>
        <xdr:cNvPr id="2" name="Chart 3"/>
        <xdr:cNvGraphicFramePr/>
      </xdr:nvGraphicFramePr>
      <xdr:xfrm>
        <a:off x="211320" y="946800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70"/>
    <col collapsed="false" customWidth="true" hidden="false" outlineLevel="0" max="4" min="4" style="0" width="3"/>
  </cols>
  <sheetData>
    <row r="2" customFormat="false" ht="24.45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6.15" hidden="false" customHeight="false" outlineLevel="0" collapsed="false">
      <c r="B5" s="3" t="s">
        <v>2</v>
      </c>
      <c r="C5" s="3"/>
    </row>
    <row r="6" customFormat="false" ht="33.75" hidden="false" customHeight="true" outlineLevel="0" collapsed="false">
      <c r="B6" s="4" t="s">
        <v>3</v>
      </c>
      <c r="C6" s="5" t="s">
        <v>4</v>
      </c>
    </row>
    <row r="7" customFormat="false" ht="33.75" hidden="false" customHeight="true" outlineLevel="0" collapsed="false">
      <c r="B7" s="4" t="s">
        <v>5</v>
      </c>
      <c r="C7" s="5" t="s">
        <v>6</v>
      </c>
    </row>
    <row r="8" customFormat="false" ht="33.75" hidden="false" customHeight="true" outlineLevel="0" collapsed="false">
      <c r="B8" s="4" t="s">
        <v>7</v>
      </c>
      <c r="C8" s="5" t="s">
        <v>8</v>
      </c>
    </row>
    <row r="9" customFormat="false" ht="33.75" hidden="false" customHeight="true" outlineLevel="0" collapsed="false">
      <c r="B9" s="4" t="s">
        <v>9</v>
      </c>
      <c r="C9" s="5" t="s">
        <v>10</v>
      </c>
    </row>
    <row r="10" customFormat="false" ht="33.75" hidden="false" customHeight="true" outlineLevel="0" collapsed="false">
      <c r="B10" s="4" t="s">
        <v>11</v>
      </c>
      <c r="C10" s="5" t="s">
        <v>12</v>
      </c>
    </row>
    <row r="11" customFormat="false" ht="33.75" hidden="false" customHeight="true" outlineLevel="0" collapsed="false">
      <c r="B11" s="4" t="s">
        <v>13</v>
      </c>
      <c r="C11" s="5" t="s">
        <v>14</v>
      </c>
    </row>
    <row r="12" customFormat="false" ht="33.75" hidden="false" customHeight="true" outlineLevel="0" collapsed="false">
      <c r="B12" s="4" t="s">
        <v>15</v>
      </c>
      <c r="C12" s="5" t="s">
        <v>16</v>
      </c>
    </row>
    <row r="14" customFormat="false" ht="16.15" hidden="false" customHeight="false" outlineLevel="0" collapsed="false">
      <c r="B14" s="3" t="s">
        <v>17</v>
      </c>
      <c r="C14" s="3"/>
    </row>
    <row r="15" customFormat="false" ht="15" hidden="false" customHeight="false" outlineLevel="0" collapsed="false">
      <c r="B15" s="6" t="s">
        <v>18</v>
      </c>
      <c r="C15" s="7" t="s">
        <v>19</v>
      </c>
    </row>
    <row r="16" customFormat="false" ht="15" hidden="false" customHeight="false" outlineLevel="0" collapsed="false">
      <c r="B16" s="8" t="s">
        <v>18</v>
      </c>
      <c r="C16" s="7" t="s">
        <v>20</v>
      </c>
    </row>
    <row r="17" customFormat="false" ht="15" hidden="false" customHeight="false" outlineLevel="0" collapsed="false">
      <c r="B17" s="9" t="s">
        <v>18</v>
      </c>
      <c r="C17" s="7" t="s">
        <v>21</v>
      </c>
    </row>
    <row r="18" customFormat="false" ht="15" hidden="false" customHeight="false" outlineLevel="0" collapsed="false">
      <c r="B18" s="10" t="s">
        <v>18</v>
      </c>
      <c r="C18" s="7" t="s">
        <v>22</v>
      </c>
    </row>
    <row r="19" customFormat="false" ht="15" hidden="false" customHeight="false" outlineLevel="0" collapsed="false">
      <c r="B19" s="11" t="s">
        <v>18</v>
      </c>
      <c r="C19" s="7" t="s">
        <v>23</v>
      </c>
    </row>
    <row r="21" customFormat="false" ht="15" hidden="false" customHeight="false" outlineLevel="0" collapsed="false">
      <c r="B21" s="12" t="s">
        <v>24</v>
      </c>
      <c r="C21" s="12"/>
    </row>
    <row r="22" customFormat="false" ht="15" hidden="false" customHeight="false" outlineLevel="0" collapsed="false">
      <c r="B22" s="12" t="s">
        <v>25</v>
      </c>
      <c r="C22" s="12"/>
    </row>
  </sheetData>
  <mergeCells count="6">
    <mergeCell ref="B2:C2"/>
    <mergeCell ref="B3:C3"/>
    <mergeCell ref="B5:C5"/>
    <mergeCell ref="B14:C14"/>
    <mergeCell ref="B21:C21"/>
    <mergeCell ref="B22:C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5" min="5" style="0" width="22"/>
    <col collapsed="false" customWidth="true" hidden="false" outlineLevel="0" max="6" min="6" style="0" width="14"/>
    <col collapsed="false" customWidth="true" hidden="false" outlineLevel="0" max="7" min="7" style="0" width="3"/>
    <col collapsed="false" customWidth="true" hidden="false" outlineLevel="0" max="8" min="8" style="0" width="22"/>
    <col collapsed="false" customWidth="true" hidden="false" outlineLevel="0" max="9" min="9" style="0" width="14"/>
    <col collapsed="false" customWidth="true" hidden="false" outlineLevel="0" max="10" min="10" style="0" width="3"/>
    <col collapsed="false" customWidth="true" hidden="false" outlineLevel="0" max="11" min="11" style="0" width="22"/>
    <col collapsed="false" customWidth="true" hidden="false" outlineLevel="0" max="12" min="12" style="0" width="14"/>
    <col collapsed="false" customWidth="true" hidden="false" outlineLevel="0" max="13" min="13" style="0" width="3"/>
  </cols>
  <sheetData>
    <row r="2" customFormat="false" ht="24.45" hidden="false" customHeight="false" outlineLevel="0" collapsed="false">
      <c r="B2" s="1" t="s">
        <v>26</v>
      </c>
      <c r="C2" s="1"/>
      <c r="D2" s="1"/>
      <c r="E2" s="1"/>
      <c r="F2" s="1"/>
      <c r="G2" s="1"/>
      <c r="H2" s="1"/>
      <c r="I2" s="1"/>
    </row>
    <row r="3" customFormat="false" ht="15" hidden="false" customHeight="false" outlineLevel="0" collapsed="false">
      <c r="B3" s="2" t="s">
        <v>27</v>
      </c>
      <c r="C3" s="2"/>
      <c r="D3" s="2"/>
      <c r="E3" s="2"/>
      <c r="F3" s="2"/>
      <c r="G3" s="2"/>
      <c r="H3" s="2"/>
      <c r="I3" s="2"/>
    </row>
    <row r="5" customFormat="false" ht="19.5" hidden="false" customHeight="true" outlineLevel="0" collapsed="false">
      <c r="B5" s="13" t="s">
        <v>28</v>
      </c>
      <c r="C5" s="13"/>
      <c r="E5" s="13" t="s">
        <v>29</v>
      </c>
      <c r="F5" s="13"/>
      <c r="H5" s="13" t="s">
        <v>30</v>
      </c>
      <c r="I5" s="13"/>
      <c r="K5" s="13" t="s">
        <v>31</v>
      </c>
      <c r="L5" s="13"/>
    </row>
    <row r="6" customFormat="false" ht="30" hidden="false" customHeight="true" outlineLevel="0" collapsed="false">
      <c r="B6" s="14" t="n">
        <f aca="false">COUNTIF('Keyword Research'!C2:C300,"?*")</f>
        <v>8</v>
      </c>
      <c r="C6" s="14"/>
      <c r="E6" s="15" t="n">
        <f aca="false">SUM('Keyword Research'!D2:D300)</f>
        <v>5930</v>
      </c>
      <c r="F6" s="15"/>
      <c r="H6" s="14" t="n">
        <f aca="false">COUNTIF('Keyword Research'!K2:K300,"High")</f>
        <v>0</v>
      </c>
      <c r="I6" s="14"/>
      <c r="K6" s="14" t="n">
        <f aca="false">COUNTIF('Keyword Research'!N2:N300,"Published")</f>
        <v>1</v>
      </c>
      <c r="L6" s="14"/>
    </row>
    <row r="9" customFormat="false" ht="18" hidden="false" customHeight="true" outlineLevel="0" collapsed="false">
      <c r="B9" s="16" t="s">
        <v>32</v>
      </c>
      <c r="C9" s="16"/>
      <c r="E9" s="16" t="s">
        <v>33</v>
      </c>
      <c r="F9" s="16"/>
      <c r="H9" s="16" t="s">
        <v>34</v>
      </c>
      <c r="I9" s="16"/>
    </row>
    <row r="10" customFormat="false" ht="15" hidden="false" customHeight="false" outlineLevel="0" collapsed="false">
      <c r="B10" s="17" t="s">
        <v>35</v>
      </c>
      <c r="C10" s="17" t="s">
        <v>36</v>
      </c>
      <c r="E10" s="17" t="s">
        <v>35</v>
      </c>
      <c r="F10" s="17" t="s">
        <v>36</v>
      </c>
      <c r="H10" s="17" t="s">
        <v>35</v>
      </c>
      <c r="I10" s="17" t="s">
        <v>36</v>
      </c>
    </row>
    <row r="11" customFormat="false" ht="15" hidden="false" customHeight="false" outlineLevel="0" collapsed="false">
      <c r="B11" s="18" t="s">
        <v>37</v>
      </c>
      <c r="C11" s="19" t="n">
        <f aca="false">COUNTIF('Keyword Research'!K2:K300,"High")</f>
        <v>0</v>
      </c>
      <c r="E11" s="18" t="s">
        <v>38</v>
      </c>
      <c r="F11" s="19" t="n">
        <f aca="false">COUNTIF('Keyword Research'!N2:N300,"Not Started")</f>
        <v>3</v>
      </c>
      <c r="H11" s="18" t="s">
        <v>39</v>
      </c>
      <c r="I11" s="19" t="n">
        <f aca="false">COUNTIF('Keyword Research'!G2:G300,"Informational")</f>
        <v>2</v>
      </c>
    </row>
    <row r="12" customFormat="false" ht="15" hidden="false" customHeight="false" outlineLevel="0" collapsed="false">
      <c r="B12" s="18" t="s">
        <v>40</v>
      </c>
      <c r="C12" s="19" t="n">
        <f aca="false">COUNTIF('Keyword Research'!K2:K300,"Medium")</f>
        <v>7</v>
      </c>
      <c r="E12" s="18" t="s">
        <v>41</v>
      </c>
      <c r="F12" s="19" t="n">
        <f aca="false">COUNTIF('Keyword Research'!N2:N300,"In Progress")</f>
        <v>1</v>
      </c>
      <c r="H12" s="18" t="s">
        <v>42</v>
      </c>
      <c r="I12" s="19" t="n">
        <f aca="false">COUNTIF('Keyword Research'!G2:G300,"Navigational")</f>
        <v>1</v>
      </c>
    </row>
    <row r="13" customFormat="false" ht="15" hidden="false" customHeight="false" outlineLevel="0" collapsed="false">
      <c r="B13" s="18" t="s">
        <v>43</v>
      </c>
      <c r="C13" s="19" t="n">
        <f aca="false">COUNTIF('Keyword Research'!K2:K300,"Low")</f>
        <v>1</v>
      </c>
      <c r="E13" s="18" t="s">
        <v>44</v>
      </c>
      <c r="F13" s="19" t="n">
        <f aca="false">COUNTIF('Keyword Research'!N2:N300,"Written")</f>
        <v>1</v>
      </c>
      <c r="H13" s="18" t="s">
        <v>45</v>
      </c>
      <c r="I13" s="19" t="n">
        <f aca="false">COUNTIF('Keyword Research'!G2:G300,"Commercial")</f>
        <v>3</v>
      </c>
    </row>
    <row r="14" customFormat="false" ht="15" hidden="false" customHeight="false" outlineLevel="0" collapsed="false">
      <c r="E14" s="18" t="s">
        <v>46</v>
      </c>
      <c r="F14" s="19" t="n">
        <f aca="false">COUNTIF('Keyword Research'!N2:N300,"In Review")</f>
        <v>1</v>
      </c>
      <c r="H14" s="18" t="s">
        <v>47</v>
      </c>
      <c r="I14" s="19" t="n">
        <f aca="false">COUNTIF('Keyword Research'!G2:G300,"Transactional")</f>
        <v>2</v>
      </c>
    </row>
    <row r="15" customFormat="false" ht="15" hidden="false" customHeight="false" outlineLevel="0" collapsed="false">
      <c r="E15" s="18" t="s">
        <v>48</v>
      </c>
      <c r="F15" s="19" t="n">
        <f aca="false">COUNTIF('Keyword Research'!N2:N300,"Published")</f>
        <v>1</v>
      </c>
    </row>
    <row r="16" customFormat="false" ht="15" hidden="false" customHeight="false" outlineLevel="0" collapsed="false">
      <c r="E16" s="18" t="s">
        <v>49</v>
      </c>
      <c r="F16" s="19" t="n">
        <f aca="false">COUNTIF('Keyword Research'!N2:N300,"Needs Update")</f>
        <v>0</v>
      </c>
    </row>
    <row r="17" customFormat="false" ht="15" hidden="false" customHeight="false" outlineLevel="0" collapsed="false">
      <c r="E17" s="18" t="s">
        <v>50</v>
      </c>
      <c r="F17" s="19" t="n">
        <f aca="false">COUNTIF('Keyword Research'!N2:N300,"Optimized")</f>
        <v>1</v>
      </c>
    </row>
    <row r="20" customFormat="false" ht="18" hidden="false" customHeight="true" outlineLevel="0" collapsed="false">
      <c r="B20" s="16" t="s">
        <v>51</v>
      </c>
      <c r="C20" s="16"/>
      <c r="E20" s="16" t="s">
        <v>52</v>
      </c>
      <c r="F20" s="16"/>
      <c r="H20" s="16" t="s">
        <v>53</v>
      </c>
      <c r="I20" s="16"/>
    </row>
    <row r="21" customFormat="false" ht="15" hidden="false" customHeight="false" outlineLevel="0" collapsed="false">
      <c r="B21" s="17" t="s">
        <v>35</v>
      </c>
      <c r="C21" s="17" t="s">
        <v>36</v>
      </c>
      <c r="E21" s="17" t="s">
        <v>35</v>
      </c>
      <c r="F21" s="17" t="s">
        <v>36</v>
      </c>
      <c r="H21" s="12" t="s">
        <v>54</v>
      </c>
      <c r="I21" s="12"/>
    </row>
    <row r="22" customFormat="false" ht="15" hidden="false" customHeight="false" outlineLevel="0" collapsed="false">
      <c r="B22" s="18" t="s">
        <v>55</v>
      </c>
      <c r="C22" s="19" t="n">
        <f aca="false">COUNTIF('Keyword Research'!H2:H300,"TOFU - Awareness")</f>
        <v>2</v>
      </c>
      <c r="E22" s="18" t="s">
        <v>56</v>
      </c>
      <c r="F22" s="19" t="n">
        <f aca="false">COUNTIF('Keyword Research'!M2:M300,"Blog Post")</f>
        <v>2</v>
      </c>
      <c r="H22" s="12" t="s">
        <v>57</v>
      </c>
      <c r="I22" s="12"/>
    </row>
    <row r="23" customFormat="false" ht="15" hidden="false" customHeight="false" outlineLevel="0" collapsed="false">
      <c r="B23" s="18" t="s">
        <v>58</v>
      </c>
      <c r="C23" s="19" t="n">
        <f aca="false">COUNTIF('Keyword Research'!H2:H300,"MOFU - Consideration")</f>
        <v>3</v>
      </c>
      <c r="E23" s="18" t="s">
        <v>59</v>
      </c>
      <c r="F23" s="19" t="n">
        <f aca="false">COUNTIF('Keyword Research'!M2:M300,"Landing Page")</f>
        <v>4</v>
      </c>
      <c r="H23" s="12" t="s">
        <v>60</v>
      </c>
      <c r="I23" s="12"/>
    </row>
    <row r="24" customFormat="false" ht="15" hidden="false" customHeight="false" outlineLevel="0" collapsed="false">
      <c r="B24" s="18" t="s">
        <v>61</v>
      </c>
      <c r="C24" s="19" t="n">
        <f aca="false">COUNTIF('Keyword Research'!H2:H300,"BOFU - Decision")</f>
        <v>3</v>
      </c>
      <c r="E24" s="18" t="s">
        <v>62</v>
      </c>
      <c r="F24" s="19" t="n">
        <f aca="false">COUNTIF('Keyword Research'!M2:M300,"Product Page")</f>
        <v>0</v>
      </c>
    </row>
    <row r="25" customFormat="false" ht="15" hidden="false" customHeight="false" outlineLevel="0" collapsed="false">
      <c r="E25" s="18" t="s">
        <v>63</v>
      </c>
      <c r="F25" s="19" t="n">
        <f aca="false">COUNTIF('Keyword Research'!M2:M300,"Pillar Page")</f>
        <v>1</v>
      </c>
    </row>
    <row r="26" customFormat="false" ht="15" hidden="false" customHeight="false" outlineLevel="0" collapsed="false">
      <c r="E26" s="18" t="s">
        <v>64</v>
      </c>
      <c r="F26" s="19" t="n">
        <f aca="false">COUNTIF('Keyword Research'!M2:M300,"Category Page")</f>
        <v>0</v>
      </c>
    </row>
    <row r="27" customFormat="false" ht="15" hidden="false" customHeight="false" outlineLevel="0" collapsed="false">
      <c r="E27" s="18" t="s">
        <v>65</v>
      </c>
      <c r="F27" s="19" t="n">
        <f aca="false">COUNTIF('Keyword Research'!M2:M300,"Comparison Page")</f>
        <v>0</v>
      </c>
    </row>
    <row r="28" customFormat="false" ht="15" hidden="false" customHeight="false" outlineLevel="0" collapsed="false">
      <c r="E28" s="18" t="s">
        <v>66</v>
      </c>
      <c r="F28" s="19" t="n">
        <f aca="false">COUNTIF('Keyword Research'!M2:M300,"Guide / Ebook")</f>
        <v>0</v>
      </c>
    </row>
    <row r="29" customFormat="false" ht="15" hidden="false" customHeight="false" outlineLevel="0" collapsed="false">
      <c r="E29" s="18" t="s">
        <v>67</v>
      </c>
      <c r="F29" s="19" t="n">
        <f aca="false">COUNTIF('Keyword Research'!M2:M300,"Video")</f>
        <v>0</v>
      </c>
    </row>
    <row r="30" customFormat="false" ht="15" hidden="false" customHeight="false" outlineLevel="0" collapsed="false">
      <c r="E30" s="18" t="s">
        <v>68</v>
      </c>
      <c r="F30" s="19" t="n">
        <f aca="false">COUNTIF('Keyword Research'!M2:M300,"Infographic")</f>
        <v>0</v>
      </c>
    </row>
    <row r="31" customFormat="false" ht="15" hidden="false" customHeight="false" outlineLevel="0" collapsed="false">
      <c r="E31" s="18" t="s">
        <v>69</v>
      </c>
      <c r="F31" s="19" t="n">
        <f aca="false">COUNTIF('Keyword Research'!M2:M300,"FAQ Page")</f>
        <v>1</v>
      </c>
    </row>
  </sheetData>
  <mergeCells count="19">
    <mergeCell ref="B2:I2"/>
    <mergeCell ref="B3:I3"/>
    <mergeCell ref="B5:C5"/>
    <mergeCell ref="E5:F5"/>
    <mergeCell ref="H5:I5"/>
    <mergeCell ref="K5:L5"/>
    <mergeCell ref="B6:C6"/>
    <mergeCell ref="E6:F6"/>
    <mergeCell ref="H6:I6"/>
    <mergeCell ref="K6:L6"/>
    <mergeCell ref="B9:C9"/>
    <mergeCell ref="E9:F9"/>
    <mergeCell ref="H9:I9"/>
    <mergeCell ref="B20:C20"/>
    <mergeCell ref="E20:F20"/>
    <mergeCell ref="H20:I20"/>
    <mergeCell ref="H21:I21"/>
    <mergeCell ref="H22:I22"/>
    <mergeCell ref="H23:I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3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26"/>
    <col collapsed="false" customWidth="true" hidden="false" outlineLevel="0" max="5" min="4" style="0" width="12"/>
    <col collapsed="false" customWidth="true" hidden="false" outlineLevel="0" max="6" min="6" style="0" width="10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22"/>
    <col collapsed="false" customWidth="true" hidden="false" outlineLevel="0" max="11" min="10" style="0" width="12"/>
    <col collapsed="false" customWidth="true" hidden="false" outlineLevel="0" max="12" min="12" style="0" width="22"/>
    <col collapsed="false" customWidth="true" hidden="false" outlineLevel="0" max="13" min="13" style="0" width="15"/>
    <col collapsed="false" customWidth="true" hidden="false" outlineLevel="0" max="15" min="14" style="0" width="13"/>
    <col collapsed="false" customWidth="true" hidden="false" outlineLevel="0" max="16" min="16" style="0" width="12"/>
    <col collapsed="false" customWidth="true" hidden="false" outlineLevel="0" max="17" min="17" style="0" width="30"/>
  </cols>
  <sheetData>
    <row r="1" customFormat="false" ht="39.75" hidden="false" customHeight="true" outlineLevel="0" collapsed="false">
      <c r="A1" s="20" t="s">
        <v>70</v>
      </c>
      <c r="B1" s="20" t="s">
        <v>71</v>
      </c>
      <c r="C1" s="20" t="s">
        <v>72</v>
      </c>
      <c r="D1" s="20" t="s">
        <v>73</v>
      </c>
      <c r="E1" s="20" t="s">
        <v>74</v>
      </c>
      <c r="F1" s="20" t="s">
        <v>75</v>
      </c>
      <c r="G1" s="20" t="s">
        <v>76</v>
      </c>
      <c r="H1" s="20" t="s">
        <v>77</v>
      </c>
      <c r="I1" s="20" t="s">
        <v>78</v>
      </c>
      <c r="J1" s="20" t="s">
        <v>79</v>
      </c>
      <c r="K1" s="20" t="s">
        <v>80</v>
      </c>
      <c r="L1" s="20" t="s">
        <v>81</v>
      </c>
      <c r="M1" s="20" t="s">
        <v>82</v>
      </c>
      <c r="N1" s="20" t="s">
        <v>83</v>
      </c>
      <c r="O1" s="20" t="s">
        <v>84</v>
      </c>
      <c r="P1" s="20" t="s">
        <v>85</v>
      </c>
      <c r="Q1" s="20" t="s">
        <v>86</v>
      </c>
    </row>
    <row r="2" customFormat="false" ht="30" hidden="false" customHeight="true" outlineLevel="0" collapsed="false">
      <c r="A2" s="19" t="n">
        <v>1</v>
      </c>
      <c r="B2" s="21" t="s">
        <v>87</v>
      </c>
      <c r="C2" s="21" t="s">
        <v>88</v>
      </c>
      <c r="D2" s="22" t="n">
        <v>1300</v>
      </c>
      <c r="E2" s="23" t="n">
        <v>42</v>
      </c>
      <c r="F2" s="24" t="n">
        <v>8.5</v>
      </c>
      <c r="G2" s="18" t="s">
        <v>45</v>
      </c>
      <c r="H2" s="18" t="s">
        <v>58</v>
      </c>
      <c r="I2" s="18" t="s">
        <v>89</v>
      </c>
      <c r="J2" s="25" t="n">
        <f aca="false">IF(D2="","",ROUND((MIN(D2/50,100)*0.4)+((100-E2)*0.4)+(MIN(F2*20,100)*0.2),1))</f>
        <v>53.6</v>
      </c>
      <c r="K2" s="26" t="str">
        <f aca="false">IF(J2="","",IF(J2&gt;=70,"High",IF(J2&gt;=40,"Medium","Low")))</f>
        <v>Medium</v>
      </c>
      <c r="L2" s="21" t="s">
        <v>90</v>
      </c>
      <c r="M2" s="18" t="s">
        <v>59</v>
      </c>
      <c r="N2" s="18" t="s">
        <v>41</v>
      </c>
      <c r="O2" s="21" t="s">
        <v>91</v>
      </c>
      <c r="P2" s="27" t="n">
        <v>46280</v>
      </c>
      <c r="Q2" s="21" t="s">
        <v>92</v>
      </c>
    </row>
    <row r="3" customFormat="false" ht="30" hidden="false" customHeight="true" outlineLevel="0" collapsed="false">
      <c r="A3" s="28" t="n">
        <v>2</v>
      </c>
      <c r="B3" s="29" t="s">
        <v>87</v>
      </c>
      <c r="C3" s="29" t="s">
        <v>93</v>
      </c>
      <c r="D3" s="30" t="n">
        <v>2400</v>
      </c>
      <c r="E3" s="31" t="n">
        <v>60</v>
      </c>
      <c r="F3" s="32" t="n">
        <v>9</v>
      </c>
      <c r="G3" s="33" t="s">
        <v>45</v>
      </c>
      <c r="H3" s="33" t="s">
        <v>58</v>
      </c>
      <c r="I3" s="33" t="s">
        <v>94</v>
      </c>
      <c r="J3" s="34" t="n">
        <f aca="false">IF(D3="","",ROUND((MIN(D3/50,100)*0.4)+((100-E3)*0.4)+(MIN(F3*20,100)*0.2),1))</f>
        <v>55.2</v>
      </c>
      <c r="K3" s="28" t="str">
        <f aca="false">IF(J3="","",IF(J3&gt;=70,"High",IF(J3&gt;=40,"Medium","Low")))</f>
        <v>Medium</v>
      </c>
      <c r="L3" s="29" t="s">
        <v>90</v>
      </c>
      <c r="M3" s="33" t="s">
        <v>59</v>
      </c>
      <c r="N3" s="33" t="s">
        <v>38</v>
      </c>
      <c r="O3" s="29" t="s">
        <v>91</v>
      </c>
      <c r="P3" s="35" t="n">
        <v>46287</v>
      </c>
      <c r="Q3" s="29" t="s">
        <v>95</v>
      </c>
    </row>
    <row r="4" customFormat="false" ht="30" hidden="false" customHeight="true" outlineLevel="0" collapsed="false">
      <c r="A4" s="19" t="n">
        <v>3</v>
      </c>
      <c r="B4" s="21" t="s">
        <v>96</v>
      </c>
      <c r="C4" s="21" t="s">
        <v>97</v>
      </c>
      <c r="D4" s="22" t="n">
        <v>880</v>
      </c>
      <c r="E4" s="23" t="n">
        <v>55</v>
      </c>
      <c r="F4" s="24" t="n">
        <v>12</v>
      </c>
      <c r="G4" s="18" t="s">
        <v>47</v>
      </c>
      <c r="H4" s="18" t="s">
        <v>61</v>
      </c>
      <c r="I4" s="18" t="s">
        <v>98</v>
      </c>
      <c r="J4" s="25" t="n">
        <f aca="false">IF(D4="","",ROUND((MIN(D4/50,100)*0.4)+((100-E4)*0.4)+(MIN(F4*20,100)*0.2),1))</f>
        <v>45</v>
      </c>
      <c r="K4" s="26" t="str">
        <f aca="false">IF(J4="","",IF(J4&gt;=70,"High",IF(J4&gt;=40,"Medium","Low")))</f>
        <v>Medium</v>
      </c>
      <c r="L4" s="21" t="s">
        <v>99</v>
      </c>
      <c r="M4" s="18" t="s">
        <v>59</v>
      </c>
      <c r="N4" s="18" t="s">
        <v>38</v>
      </c>
      <c r="O4" s="21" t="s">
        <v>91</v>
      </c>
      <c r="P4" s="27" t="n">
        <v>46294</v>
      </c>
      <c r="Q4" s="21" t="s">
        <v>100</v>
      </c>
    </row>
    <row r="5" customFormat="false" ht="30" hidden="false" customHeight="true" outlineLevel="0" collapsed="false">
      <c r="A5" s="28" t="n">
        <v>4</v>
      </c>
      <c r="B5" s="29" t="s">
        <v>101</v>
      </c>
      <c r="C5" s="29" t="s">
        <v>102</v>
      </c>
      <c r="D5" s="30" t="n">
        <v>210</v>
      </c>
      <c r="E5" s="31" t="n">
        <v>38</v>
      </c>
      <c r="F5" s="32" t="n">
        <v>15</v>
      </c>
      <c r="G5" s="33" t="s">
        <v>47</v>
      </c>
      <c r="H5" s="33" t="s">
        <v>61</v>
      </c>
      <c r="I5" s="33" t="s">
        <v>103</v>
      </c>
      <c r="J5" s="34" t="n">
        <f aca="false">IF(D5="","",ROUND((MIN(D5/50,100)*0.4)+((100-E5)*0.4)+(MIN(F5*20,100)*0.2),1))</f>
        <v>46.5</v>
      </c>
      <c r="K5" s="28" t="str">
        <f aca="false">IF(J5="","",IF(J5&gt;=70,"High",IF(J5&gt;=40,"Medium","Low")))</f>
        <v>Medium</v>
      </c>
      <c r="L5" s="29" t="s">
        <v>104</v>
      </c>
      <c r="M5" s="33" t="s">
        <v>59</v>
      </c>
      <c r="N5" s="33" t="s">
        <v>50</v>
      </c>
      <c r="O5" s="29" t="s">
        <v>91</v>
      </c>
      <c r="P5" s="35" t="n">
        <v>46239</v>
      </c>
      <c r="Q5" s="29" t="s">
        <v>105</v>
      </c>
    </row>
    <row r="6" customFormat="false" ht="30" hidden="false" customHeight="true" outlineLevel="0" collapsed="false">
      <c r="A6" s="19" t="n">
        <v>5</v>
      </c>
      <c r="B6" s="21" t="s">
        <v>106</v>
      </c>
      <c r="C6" s="21" t="s">
        <v>107</v>
      </c>
      <c r="D6" s="22" t="n">
        <v>590</v>
      </c>
      <c r="E6" s="23" t="n">
        <v>25</v>
      </c>
      <c r="F6" s="24" t="n">
        <v>3</v>
      </c>
      <c r="G6" s="18" t="s">
        <v>39</v>
      </c>
      <c r="H6" s="18" t="s">
        <v>55</v>
      </c>
      <c r="I6" s="18" t="s">
        <v>108</v>
      </c>
      <c r="J6" s="25" t="n">
        <f aca="false">IF(D6="","",ROUND((MIN(D6/50,100)*0.4)+((100-E6)*0.4)+(MIN(F6*20,100)*0.2),1))</f>
        <v>46.7</v>
      </c>
      <c r="K6" s="26" t="str">
        <f aca="false">IF(J6="","",IF(J6&gt;=70,"High",IF(J6&gt;=40,"Medium","Low")))</f>
        <v>Medium</v>
      </c>
      <c r="L6" s="21" t="s">
        <v>109</v>
      </c>
      <c r="M6" s="18" t="s">
        <v>56</v>
      </c>
      <c r="N6" s="18" t="s">
        <v>48</v>
      </c>
      <c r="O6" s="21" t="s">
        <v>110</v>
      </c>
      <c r="P6" s="27" t="n">
        <v>46213</v>
      </c>
      <c r="Q6" s="21" t="s">
        <v>111</v>
      </c>
    </row>
    <row r="7" customFormat="false" ht="30" hidden="false" customHeight="true" outlineLevel="0" collapsed="false">
      <c r="A7" s="28" t="n">
        <v>6</v>
      </c>
      <c r="B7" s="29" t="s">
        <v>112</v>
      </c>
      <c r="C7" s="29" t="s">
        <v>113</v>
      </c>
      <c r="D7" s="30" t="n">
        <v>320</v>
      </c>
      <c r="E7" s="31" t="n">
        <v>28</v>
      </c>
      <c r="F7" s="32" t="n">
        <v>6</v>
      </c>
      <c r="G7" s="33" t="s">
        <v>45</v>
      </c>
      <c r="H7" s="33" t="s">
        <v>58</v>
      </c>
      <c r="I7" s="33" t="s">
        <v>114</v>
      </c>
      <c r="J7" s="34" t="n">
        <f aca="false">IF(D7="","",ROUND((MIN(D7/50,100)*0.4)+((100-E7)*0.4)+(MIN(F7*20,100)*0.2),1))</f>
        <v>51.4</v>
      </c>
      <c r="K7" s="28" t="str">
        <f aca="false">IF(J7="","",IF(J7&gt;=70,"High",IF(J7&gt;=40,"Medium","Low")))</f>
        <v>Medium</v>
      </c>
      <c r="L7" s="29" t="s">
        <v>115</v>
      </c>
      <c r="M7" s="33" t="s">
        <v>56</v>
      </c>
      <c r="N7" s="33" t="s">
        <v>44</v>
      </c>
      <c r="O7" s="29" t="s">
        <v>110</v>
      </c>
      <c r="P7" s="35" t="n">
        <v>46270</v>
      </c>
      <c r="Q7" s="29" t="s">
        <v>116</v>
      </c>
    </row>
    <row r="8" customFormat="false" ht="30" hidden="false" customHeight="true" outlineLevel="0" collapsed="false">
      <c r="A8" s="19" t="n">
        <v>7</v>
      </c>
      <c r="B8" s="21" t="s">
        <v>117</v>
      </c>
      <c r="C8" s="21" t="s">
        <v>118</v>
      </c>
      <c r="D8" s="22" t="n">
        <v>140</v>
      </c>
      <c r="E8" s="23" t="n">
        <v>20</v>
      </c>
      <c r="F8" s="24" t="n">
        <v>2</v>
      </c>
      <c r="G8" s="18" t="s">
        <v>39</v>
      </c>
      <c r="H8" s="18" t="s">
        <v>55</v>
      </c>
      <c r="I8" s="18" t="s">
        <v>119</v>
      </c>
      <c r="J8" s="25" t="n">
        <f aca="false">IF(D8="","",ROUND((MIN(D8/50,100)*0.4)+((100-E8)*0.4)+(MIN(F8*20,100)*0.2),1))</f>
        <v>41.1</v>
      </c>
      <c r="K8" s="26" t="str">
        <f aca="false">IF(J8="","",IF(J8&gt;=70,"High",IF(J8&gt;=40,"Medium","Low")))</f>
        <v>Medium</v>
      </c>
      <c r="L8" s="21" t="s">
        <v>120</v>
      </c>
      <c r="M8" s="18" t="s">
        <v>63</v>
      </c>
      <c r="N8" s="18" t="s">
        <v>46</v>
      </c>
      <c r="O8" s="21" t="s">
        <v>110</v>
      </c>
      <c r="P8" s="27" t="n">
        <v>46266</v>
      </c>
      <c r="Q8" s="21" t="s">
        <v>121</v>
      </c>
    </row>
    <row r="9" customFormat="false" ht="30" hidden="false" customHeight="true" outlineLevel="0" collapsed="false">
      <c r="A9" s="28" t="n">
        <v>8</v>
      </c>
      <c r="B9" s="29" t="s">
        <v>122</v>
      </c>
      <c r="C9" s="29" t="s">
        <v>123</v>
      </c>
      <c r="D9" s="30" t="n">
        <v>90</v>
      </c>
      <c r="E9" s="31" t="n">
        <v>15</v>
      </c>
      <c r="F9" s="32" t="n">
        <v>1</v>
      </c>
      <c r="G9" s="33" t="s">
        <v>42</v>
      </c>
      <c r="H9" s="33" t="s">
        <v>61</v>
      </c>
      <c r="I9" s="33" t="s">
        <v>124</v>
      </c>
      <c r="J9" s="34" t="n">
        <f aca="false">IF(D9="","",ROUND((MIN(D9/50,100)*0.4)+((100-E9)*0.4)+(MIN(F9*20,100)*0.2),1))</f>
        <v>38.7</v>
      </c>
      <c r="K9" s="28" t="str">
        <f aca="false">IF(J9="","",IF(J9&gt;=70,"High",IF(J9&gt;=40,"Medium","Low")))</f>
        <v>Low</v>
      </c>
      <c r="L9" s="29" t="s">
        <v>125</v>
      </c>
      <c r="M9" s="33" t="s">
        <v>69</v>
      </c>
      <c r="N9" s="33" t="s">
        <v>38</v>
      </c>
      <c r="O9" s="29" t="s">
        <v>91</v>
      </c>
      <c r="P9" s="35" t="n">
        <v>46296</v>
      </c>
      <c r="Q9" s="29" t="s">
        <v>126</v>
      </c>
    </row>
    <row r="10" customFormat="false" ht="15.75" hidden="false" customHeight="true" outlineLevel="0" collapsed="false">
      <c r="A10" s="19" t="str">
        <f aca="false">IF(C10="","",ROW()-1)</f>
        <v/>
      </c>
      <c r="B10" s="21"/>
      <c r="C10" s="21"/>
      <c r="D10" s="22"/>
      <c r="E10" s="23"/>
      <c r="F10" s="24"/>
      <c r="G10" s="18"/>
      <c r="H10" s="18"/>
      <c r="I10" s="18"/>
      <c r="J10" s="25" t="str">
        <f aca="false">IF(D10="","",ROUND((MIN(D10/50,100)*0.4)+((100-E10)*0.4)+(MIN(F10*20,100)*0.2),1))</f>
        <v/>
      </c>
      <c r="K10" s="26" t="str">
        <f aca="false">IF(J10="","",IF(J10&gt;=70,"High",IF(J10&gt;=40,"Medium","Low")))</f>
        <v/>
      </c>
      <c r="L10" s="21"/>
      <c r="M10" s="18"/>
      <c r="N10" s="18"/>
      <c r="O10" s="21"/>
      <c r="P10" s="27"/>
      <c r="Q10" s="21"/>
    </row>
    <row r="11" customFormat="false" ht="15.75" hidden="false" customHeight="true" outlineLevel="0" collapsed="false">
      <c r="A11" s="28" t="str">
        <f aca="false">IF(C11="","",ROW()-1)</f>
        <v/>
      </c>
      <c r="B11" s="29"/>
      <c r="C11" s="29"/>
      <c r="D11" s="30"/>
      <c r="E11" s="31"/>
      <c r="F11" s="32"/>
      <c r="G11" s="33"/>
      <c r="H11" s="33"/>
      <c r="I11" s="33"/>
      <c r="J11" s="34" t="str">
        <f aca="false">IF(D11="","",ROUND((MIN(D11/50,100)*0.4)+((100-E11)*0.4)+(MIN(F11*20,100)*0.2),1))</f>
        <v/>
      </c>
      <c r="K11" s="28" t="str">
        <f aca="false">IF(J11="","",IF(J11&gt;=70,"High",IF(J11&gt;=40,"Medium","Low")))</f>
        <v/>
      </c>
      <c r="L11" s="29"/>
      <c r="M11" s="33"/>
      <c r="N11" s="33"/>
      <c r="O11" s="29"/>
      <c r="P11" s="35"/>
      <c r="Q11" s="29"/>
    </row>
    <row r="12" customFormat="false" ht="15.75" hidden="false" customHeight="true" outlineLevel="0" collapsed="false">
      <c r="A12" s="19" t="str">
        <f aca="false">IF(C12="","",ROW()-1)</f>
        <v/>
      </c>
      <c r="B12" s="21"/>
      <c r="C12" s="21"/>
      <c r="D12" s="22"/>
      <c r="E12" s="23"/>
      <c r="F12" s="24"/>
      <c r="G12" s="18"/>
      <c r="H12" s="18"/>
      <c r="I12" s="18"/>
      <c r="J12" s="25" t="str">
        <f aca="false">IF(D12="","",ROUND((MIN(D12/50,100)*0.4)+((100-E12)*0.4)+(MIN(F12*20,100)*0.2),1))</f>
        <v/>
      </c>
      <c r="K12" s="26" t="str">
        <f aca="false">IF(J12="","",IF(J12&gt;=70,"High",IF(J12&gt;=40,"Medium","Low")))</f>
        <v/>
      </c>
      <c r="L12" s="21"/>
      <c r="M12" s="18"/>
      <c r="N12" s="18"/>
      <c r="O12" s="21"/>
      <c r="P12" s="27"/>
      <c r="Q12" s="21"/>
    </row>
    <row r="13" customFormat="false" ht="15.75" hidden="false" customHeight="true" outlineLevel="0" collapsed="false">
      <c r="A13" s="28" t="str">
        <f aca="false">IF(C13="","",ROW()-1)</f>
        <v/>
      </c>
      <c r="B13" s="29"/>
      <c r="C13" s="29"/>
      <c r="D13" s="30"/>
      <c r="E13" s="31"/>
      <c r="F13" s="32"/>
      <c r="G13" s="33"/>
      <c r="H13" s="33"/>
      <c r="I13" s="33"/>
      <c r="J13" s="34" t="str">
        <f aca="false">IF(D13="","",ROUND((MIN(D13/50,100)*0.4)+((100-E13)*0.4)+(MIN(F13*20,100)*0.2),1))</f>
        <v/>
      </c>
      <c r="K13" s="28" t="str">
        <f aca="false">IF(J13="","",IF(J13&gt;=70,"High",IF(J13&gt;=40,"Medium","Low")))</f>
        <v/>
      </c>
      <c r="L13" s="29"/>
      <c r="M13" s="33"/>
      <c r="N13" s="33"/>
      <c r="O13" s="29"/>
      <c r="P13" s="35"/>
      <c r="Q13" s="29"/>
    </row>
    <row r="14" customFormat="false" ht="15.75" hidden="false" customHeight="true" outlineLevel="0" collapsed="false">
      <c r="A14" s="19" t="str">
        <f aca="false">IF(C14="","",ROW()-1)</f>
        <v/>
      </c>
      <c r="B14" s="21"/>
      <c r="C14" s="21"/>
      <c r="D14" s="22"/>
      <c r="E14" s="23"/>
      <c r="F14" s="24"/>
      <c r="G14" s="18"/>
      <c r="H14" s="18"/>
      <c r="I14" s="18"/>
      <c r="J14" s="25" t="str">
        <f aca="false">IF(D14="","",ROUND((MIN(D14/50,100)*0.4)+((100-E14)*0.4)+(MIN(F14*20,100)*0.2),1))</f>
        <v/>
      </c>
      <c r="K14" s="26" t="str">
        <f aca="false">IF(J14="","",IF(J14&gt;=70,"High",IF(J14&gt;=40,"Medium","Low")))</f>
        <v/>
      </c>
      <c r="L14" s="21"/>
      <c r="M14" s="18"/>
      <c r="N14" s="18"/>
      <c r="O14" s="21"/>
      <c r="P14" s="27"/>
      <c r="Q14" s="21"/>
    </row>
    <row r="15" customFormat="false" ht="15.75" hidden="false" customHeight="true" outlineLevel="0" collapsed="false">
      <c r="A15" s="28" t="str">
        <f aca="false">IF(C15="","",ROW()-1)</f>
        <v/>
      </c>
      <c r="B15" s="29"/>
      <c r="C15" s="29"/>
      <c r="D15" s="30"/>
      <c r="E15" s="31"/>
      <c r="F15" s="32"/>
      <c r="G15" s="33"/>
      <c r="H15" s="33"/>
      <c r="I15" s="33"/>
      <c r="J15" s="34" t="str">
        <f aca="false">IF(D15="","",ROUND((MIN(D15/50,100)*0.4)+((100-E15)*0.4)+(MIN(F15*20,100)*0.2),1))</f>
        <v/>
      </c>
      <c r="K15" s="28" t="str">
        <f aca="false">IF(J15="","",IF(J15&gt;=70,"High",IF(J15&gt;=40,"Medium","Low")))</f>
        <v/>
      </c>
      <c r="L15" s="29"/>
      <c r="M15" s="33"/>
      <c r="N15" s="33"/>
      <c r="O15" s="29"/>
      <c r="P15" s="35"/>
      <c r="Q15" s="29"/>
    </row>
    <row r="16" customFormat="false" ht="15.75" hidden="false" customHeight="true" outlineLevel="0" collapsed="false">
      <c r="A16" s="19" t="str">
        <f aca="false">IF(C16="","",ROW()-1)</f>
        <v/>
      </c>
      <c r="B16" s="21"/>
      <c r="C16" s="21"/>
      <c r="D16" s="22"/>
      <c r="E16" s="23"/>
      <c r="F16" s="24"/>
      <c r="G16" s="18"/>
      <c r="H16" s="18"/>
      <c r="I16" s="18"/>
      <c r="J16" s="25" t="str">
        <f aca="false">IF(D16="","",ROUND((MIN(D16/50,100)*0.4)+((100-E16)*0.4)+(MIN(F16*20,100)*0.2),1))</f>
        <v/>
      </c>
      <c r="K16" s="26" t="str">
        <f aca="false">IF(J16="","",IF(J16&gt;=70,"High",IF(J16&gt;=40,"Medium","Low")))</f>
        <v/>
      </c>
      <c r="L16" s="21"/>
      <c r="M16" s="18"/>
      <c r="N16" s="18"/>
      <c r="O16" s="21"/>
      <c r="P16" s="27"/>
      <c r="Q16" s="21"/>
    </row>
    <row r="17" customFormat="false" ht="15.75" hidden="false" customHeight="true" outlineLevel="0" collapsed="false">
      <c r="A17" s="28" t="str">
        <f aca="false">IF(C17="","",ROW()-1)</f>
        <v/>
      </c>
      <c r="B17" s="29"/>
      <c r="C17" s="29"/>
      <c r="D17" s="30"/>
      <c r="E17" s="31"/>
      <c r="F17" s="32"/>
      <c r="G17" s="33"/>
      <c r="H17" s="33"/>
      <c r="I17" s="33"/>
      <c r="J17" s="34" t="str">
        <f aca="false">IF(D17="","",ROUND((MIN(D17/50,100)*0.4)+((100-E17)*0.4)+(MIN(F17*20,100)*0.2),1))</f>
        <v/>
      </c>
      <c r="K17" s="28" t="str">
        <f aca="false">IF(J17="","",IF(J17&gt;=70,"High",IF(J17&gt;=40,"Medium","Low")))</f>
        <v/>
      </c>
      <c r="L17" s="29"/>
      <c r="M17" s="33"/>
      <c r="N17" s="33"/>
      <c r="O17" s="29"/>
      <c r="P17" s="35"/>
      <c r="Q17" s="29"/>
    </row>
    <row r="18" customFormat="false" ht="15.75" hidden="false" customHeight="true" outlineLevel="0" collapsed="false">
      <c r="A18" s="19" t="str">
        <f aca="false">IF(C18="","",ROW()-1)</f>
        <v/>
      </c>
      <c r="B18" s="21"/>
      <c r="C18" s="21"/>
      <c r="D18" s="22"/>
      <c r="E18" s="23"/>
      <c r="F18" s="24"/>
      <c r="G18" s="18"/>
      <c r="H18" s="18"/>
      <c r="I18" s="18"/>
      <c r="J18" s="25" t="str">
        <f aca="false">IF(D18="","",ROUND((MIN(D18/50,100)*0.4)+((100-E18)*0.4)+(MIN(F18*20,100)*0.2),1))</f>
        <v/>
      </c>
      <c r="K18" s="26" t="str">
        <f aca="false">IF(J18="","",IF(J18&gt;=70,"High",IF(J18&gt;=40,"Medium","Low")))</f>
        <v/>
      </c>
      <c r="L18" s="21"/>
      <c r="M18" s="18"/>
      <c r="N18" s="18"/>
      <c r="O18" s="21"/>
      <c r="P18" s="27"/>
      <c r="Q18" s="21"/>
    </row>
    <row r="19" customFormat="false" ht="15.75" hidden="false" customHeight="true" outlineLevel="0" collapsed="false">
      <c r="A19" s="28" t="str">
        <f aca="false">IF(C19="","",ROW()-1)</f>
        <v/>
      </c>
      <c r="B19" s="29"/>
      <c r="C19" s="29"/>
      <c r="D19" s="30"/>
      <c r="E19" s="31"/>
      <c r="F19" s="32"/>
      <c r="G19" s="33"/>
      <c r="H19" s="33"/>
      <c r="I19" s="33"/>
      <c r="J19" s="34" t="str">
        <f aca="false">IF(D19="","",ROUND((MIN(D19/50,100)*0.4)+((100-E19)*0.4)+(MIN(F19*20,100)*0.2),1))</f>
        <v/>
      </c>
      <c r="K19" s="28" t="str">
        <f aca="false">IF(J19="","",IF(J19&gt;=70,"High",IF(J19&gt;=40,"Medium","Low")))</f>
        <v/>
      </c>
      <c r="L19" s="29"/>
      <c r="M19" s="33"/>
      <c r="N19" s="33"/>
      <c r="O19" s="29"/>
      <c r="P19" s="35"/>
      <c r="Q19" s="29"/>
    </row>
    <row r="20" customFormat="false" ht="15.75" hidden="false" customHeight="true" outlineLevel="0" collapsed="false">
      <c r="A20" s="19" t="str">
        <f aca="false">IF(C20="","",ROW()-1)</f>
        <v/>
      </c>
      <c r="B20" s="21"/>
      <c r="C20" s="21"/>
      <c r="D20" s="22"/>
      <c r="E20" s="23"/>
      <c r="F20" s="24"/>
      <c r="G20" s="18"/>
      <c r="H20" s="18"/>
      <c r="I20" s="18"/>
      <c r="J20" s="25" t="str">
        <f aca="false">IF(D20="","",ROUND((MIN(D20/50,100)*0.4)+((100-E20)*0.4)+(MIN(F20*20,100)*0.2),1))</f>
        <v/>
      </c>
      <c r="K20" s="26" t="str">
        <f aca="false">IF(J20="","",IF(J20&gt;=70,"High",IF(J20&gt;=40,"Medium","Low")))</f>
        <v/>
      </c>
      <c r="L20" s="21"/>
      <c r="M20" s="18"/>
      <c r="N20" s="18"/>
      <c r="O20" s="21"/>
      <c r="P20" s="27"/>
      <c r="Q20" s="21"/>
    </row>
    <row r="21" customFormat="false" ht="15.75" hidden="false" customHeight="true" outlineLevel="0" collapsed="false">
      <c r="A21" s="28" t="str">
        <f aca="false">IF(C21="","",ROW()-1)</f>
        <v/>
      </c>
      <c r="B21" s="29"/>
      <c r="C21" s="29"/>
      <c r="D21" s="30"/>
      <c r="E21" s="31"/>
      <c r="F21" s="32"/>
      <c r="G21" s="33"/>
      <c r="H21" s="33"/>
      <c r="I21" s="33"/>
      <c r="J21" s="34" t="str">
        <f aca="false">IF(D21="","",ROUND((MIN(D21/50,100)*0.4)+((100-E21)*0.4)+(MIN(F21*20,100)*0.2),1))</f>
        <v/>
      </c>
      <c r="K21" s="28" t="str">
        <f aca="false">IF(J21="","",IF(J21&gt;=70,"High",IF(J21&gt;=40,"Medium","Low")))</f>
        <v/>
      </c>
      <c r="L21" s="29"/>
      <c r="M21" s="33"/>
      <c r="N21" s="33"/>
      <c r="O21" s="29"/>
      <c r="P21" s="35"/>
      <c r="Q21" s="29"/>
    </row>
    <row r="22" customFormat="false" ht="15.75" hidden="false" customHeight="true" outlineLevel="0" collapsed="false">
      <c r="A22" s="19" t="str">
        <f aca="false">IF(C22="","",ROW()-1)</f>
        <v/>
      </c>
      <c r="B22" s="21"/>
      <c r="C22" s="21"/>
      <c r="D22" s="22"/>
      <c r="E22" s="23"/>
      <c r="F22" s="24"/>
      <c r="G22" s="18"/>
      <c r="H22" s="18"/>
      <c r="I22" s="18"/>
      <c r="J22" s="25" t="str">
        <f aca="false">IF(D22="","",ROUND((MIN(D22/50,100)*0.4)+((100-E22)*0.4)+(MIN(F22*20,100)*0.2),1))</f>
        <v/>
      </c>
      <c r="K22" s="26" t="str">
        <f aca="false">IF(J22="","",IF(J22&gt;=70,"High",IF(J22&gt;=40,"Medium","Low")))</f>
        <v/>
      </c>
      <c r="L22" s="21"/>
      <c r="M22" s="18"/>
      <c r="N22" s="18"/>
      <c r="O22" s="21"/>
      <c r="P22" s="27"/>
      <c r="Q22" s="21"/>
    </row>
    <row r="23" customFormat="false" ht="15.75" hidden="false" customHeight="true" outlineLevel="0" collapsed="false">
      <c r="A23" s="28" t="str">
        <f aca="false">IF(C23="","",ROW()-1)</f>
        <v/>
      </c>
      <c r="B23" s="29"/>
      <c r="C23" s="29"/>
      <c r="D23" s="30"/>
      <c r="E23" s="31"/>
      <c r="F23" s="32"/>
      <c r="G23" s="33"/>
      <c r="H23" s="33"/>
      <c r="I23" s="33"/>
      <c r="J23" s="34" t="str">
        <f aca="false">IF(D23="","",ROUND((MIN(D23/50,100)*0.4)+((100-E23)*0.4)+(MIN(F23*20,100)*0.2),1))</f>
        <v/>
      </c>
      <c r="K23" s="28" t="str">
        <f aca="false">IF(J23="","",IF(J23&gt;=70,"High",IF(J23&gt;=40,"Medium","Low")))</f>
        <v/>
      </c>
      <c r="L23" s="29"/>
      <c r="M23" s="33"/>
      <c r="N23" s="33"/>
      <c r="O23" s="29"/>
      <c r="P23" s="35"/>
      <c r="Q23" s="29"/>
    </row>
    <row r="24" customFormat="false" ht="15.75" hidden="false" customHeight="true" outlineLevel="0" collapsed="false">
      <c r="A24" s="19" t="str">
        <f aca="false">IF(C24="","",ROW()-1)</f>
        <v/>
      </c>
      <c r="B24" s="21"/>
      <c r="C24" s="21"/>
      <c r="D24" s="22"/>
      <c r="E24" s="23"/>
      <c r="F24" s="24"/>
      <c r="G24" s="18"/>
      <c r="H24" s="18"/>
      <c r="I24" s="18"/>
      <c r="J24" s="25" t="str">
        <f aca="false">IF(D24="","",ROUND((MIN(D24/50,100)*0.4)+((100-E24)*0.4)+(MIN(F24*20,100)*0.2),1))</f>
        <v/>
      </c>
      <c r="K24" s="26" t="str">
        <f aca="false">IF(J24="","",IF(J24&gt;=70,"High",IF(J24&gt;=40,"Medium","Low")))</f>
        <v/>
      </c>
      <c r="L24" s="21"/>
      <c r="M24" s="18"/>
      <c r="N24" s="18"/>
      <c r="O24" s="21"/>
      <c r="P24" s="27"/>
      <c r="Q24" s="21"/>
    </row>
    <row r="25" customFormat="false" ht="15.75" hidden="false" customHeight="true" outlineLevel="0" collapsed="false">
      <c r="A25" s="28" t="str">
        <f aca="false">IF(C25="","",ROW()-1)</f>
        <v/>
      </c>
      <c r="B25" s="29"/>
      <c r="C25" s="29"/>
      <c r="D25" s="30"/>
      <c r="E25" s="31"/>
      <c r="F25" s="32"/>
      <c r="G25" s="33"/>
      <c r="H25" s="33"/>
      <c r="I25" s="33"/>
      <c r="J25" s="34" t="str">
        <f aca="false">IF(D25="","",ROUND((MIN(D25/50,100)*0.4)+((100-E25)*0.4)+(MIN(F25*20,100)*0.2),1))</f>
        <v/>
      </c>
      <c r="K25" s="28" t="str">
        <f aca="false">IF(J25="","",IF(J25&gt;=70,"High",IF(J25&gt;=40,"Medium","Low")))</f>
        <v/>
      </c>
      <c r="L25" s="29"/>
      <c r="M25" s="33"/>
      <c r="N25" s="33"/>
      <c r="O25" s="29"/>
      <c r="P25" s="35"/>
      <c r="Q25" s="29"/>
    </row>
    <row r="26" customFormat="false" ht="15.75" hidden="false" customHeight="true" outlineLevel="0" collapsed="false">
      <c r="A26" s="19" t="str">
        <f aca="false">IF(C26="","",ROW()-1)</f>
        <v/>
      </c>
      <c r="B26" s="21"/>
      <c r="C26" s="21"/>
      <c r="D26" s="22"/>
      <c r="E26" s="23"/>
      <c r="F26" s="24"/>
      <c r="G26" s="18"/>
      <c r="H26" s="18"/>
      <c r="I26" s="18"/>
      <c r="J26" s="25" t="str">
        <f aca="false">IF(D26="","",ROUND((MIN(D26/50,100)*0.4)+((100-E26)*0.4)+(MIN(F26*20,100)*0.2),1))</f>
        <v/>
      </c>
      <c r="K26" s="26" t="str">
        <f aca="false">IF(J26="","",IF(J26&gt;=70,"High",IF(J26&gt;=40,"Medium","Low")))</f>
        <v/>
      </c>
      <c r="L26" s="21"/>
      <c r="M26" s="18"/>
      <c r="N26" s="18"/>
      <c r="O26" s="21"/>
      <c r="P26" s="27"/>
      <c r="Q26" s="21"/>
    </row>
    <row r="27" customFormat="false" ht="15.75" hidden="false" customHeight="true" outlineLevel="0" collapsed="false">
      <c r="A27" s="28" t="str">
        <f aca="false">IF(C27="","",ROW()-1)</f>
        <v/>
      </c>
      <c r="B27" s="29"/>
      <c r="C27" s="29"/>
      <c r="D27" s="30"/>
      <c r="E27" s="31"/>
      <c r="F27" s="32"/>
      <c r="G27" s="33"/>
      <c r="H27" s="33"/>
      <c r="I27" s="33"/>
      <c r="J27" s="34" t="str">
        <f aca="false">IF(D27="","",ROUND((MIN(D27/50,100)*0.4)+((100-E27)*0.4)+(MIN(F27*20,100)*0.2),1))</f>
        <v/>
      </c>
      <c r="K27" s="28" t="str">
        <f aca="false">IF(J27="","",IF(J27&gt;=70,"High",IF(J27&gt;=40,"Medium","Low")))</f>
        <v/>
      </c>
      <c r="L27" s="29"/>
      <c r="M27" s="33"/>
      <c r="N27" s="33"/>
      <c r="O27" s="29"/>
      <c r="P27" s="35"/>
      <c r="Q27" s="29"/>
    </row>
    <row r="28" customFormat="false" ht="15.75" hidden="false" customHeight="true" outlineLevel="0" collapsed="false">
      <c r="A28" s="19" t="str">
        <f aca="false">IF(C28="","",ROW()-1)</f>
        <v/>
      </c>
      <c r="B28" s="21"/>
      <c r="C28" s="21"/>
      <c r="D28" s="22"/>
      <c r="E28" s="23"/>
      <c r="F28" s="24"/>
      <c r="G28" s="18"/>
      <c r="H28" s="18"/>
      <c r="I28" s="18"/>
      <c r="J28" s="25" t="str">
        <f aca="false">IF(D28="","",ROUND((MIN(D28/50,100)*0.4)+((100-E28)*0.4)+(MIN(F28*20,100)*0.2),1))</f>
        <v/>
      </c>
      <c r="K28" s="26" t="str">
        <f aca="false">IF(J28="","",IF(J28&gt;=70,"High",IF(J28&gt;=40,"Medium","Low")))</f>
        <v/>
      </c>
      <c r="L28" s="21"/>
      <c r="M28" s="18"/>
      <c r="N28" s="18"/>
      <c r="O28" s="21"/>
      <c r="P28" s="27"/>
      <c r="Q28" s="21"/>
    </row>
    <row r="29" customFormat="false" ht="15.75" hidden="false" customHeight="true" outlineLevel="0" collapsed="false">
      <c r="A29" s="28" t="str">
        <f aca="false">IF(C29="","",ROW()-1)</f>
        <v/>
      </c>
      <c r="B29" s="29"/>
      <c r="C29" s="29"/>
      <c r="D29" s="30"/>
      <c r="E29" s="31"/>
      <c r="F29" s="32"/>
      <c r="G29" s="33"/>
      <c r="H29" s="33"/>
      <c r="I29" s="33"/>
      <c r="J29" s="34" t="str">
        <f aca="false">IF(D29="","",ROUND((MIN(D29/50,100)*0.4)+((100-E29)*0.4)+(MIN(F29*20,100)*0.2),1))</f>
        <v/>
      </c>
      <c r="K29" s="28" t="str">
        <f aca="false">IF(J29="","",IF(J29&gt;=70,"High",IF(J29&gt;=40,"Medium","Low")))</f>
        <v/>
      </c>
      <c r="L29" s="29"/>
      <c r="M29" s="33"/>
      <c r="N29" s="33"/>
      <c r="O29" s="29"/>
      <c r="P29" s="35"/>
      <c r="Q29" s="29"/>
    </row>
    <row r="30" customFormat="false" ht="15.75" hidden="false" customHeight="true" outlineLevel="0" collapsed="false">
      <c r="A30" s="19" t="str">
        <f aca="false">IF(C30="","",ROW()-1)</f>
        <v/>
      </c>
      <c r="B30" s="21"/>
      <c r="C30" s="21"/>
      <c r="D30" s="22"/>
      <c r="E30" s="23"/>
      <c r="F30" s="24"/>
      <c r="G30" s="18"/>
      <c r="H30" s="18"/>
      <c r="I30" s="18"/>
      <c r="J30" s="25" t="str">
        <f aca="false">IF(D30="","",ROUND((MIN(D30/50,100)*0.4)+((100-E30)*0.4)+(MIN(F30*20,100)*0.2),1))</f>
        <v/>
      </c>
      <c r="K30" s="26" t="str">
        <f aca="false">IF(J30="","",IF(J30&gt;=70,"High",IF(J30&gt;=40,"Medium","Low")))</f>
        <v/>
      </c>
      <c r="L30" s="21"/>
      <c r="M30" s="18"/>
      <c r="N30" s="18"/>
      <c r="O30" s="21"/>
      <c r="P30" s="27"/>
      <c r="Q30" s="21"/>
    </row>
    <row r="31" customFormat="false" ht="15.75" hidden="false" customHeight="true" outlineLevel="0" collapsed="false">
      <c r="A31" s="28" t="str">
        <f aca="false">IF(C31="","",ROW()-1)</f>
        <v/>
      </c>
      <c r="B31" s="29"/>
      <c r="C31" s="29"/>
      <c r="D31" s="30"/>
      <c r="E31" s="31"/>
      <c r="F31" s="32"/>
      <c r="G31" s="33"/>
      <c r="H31" s="33"/>
      <c r="I31" s="33"/>
      <c r="J31" s="34" t="str">
        <f aca="false">IF(D31="","",ROUND((MIN(D31/50,100)*0.4)+((100-E31)*0.4)+(MIN(F31*20,100)*0.2),1))</f>
        <v/>
      </c>
      <c r="K31" s="28" t="str">
        <f aca="false">IF(J31="","",IF(J31&gt;=70,"High",IF(J31&gt;=40,"Medium","Low")))</f>
        <v/>
      </c>
      <c r="L31" s="29"/>
      <c r="M31" s="33"/>
      <c r="N31" s="33"/>
      <c r="O31" s="29"/>
      <c r="P31" s="35"/>
      <c r="Q31" s="29"/>
    </row>
    <row r="32" customFormat="false" ht="15.75" hidden="false" customHeight="true" outlineLevel="0" collapsed="false">
      <c r="A32" s="19" t="str">
        <f aca="false">IF(C32="","",ROW()-1)</f>
        <v/>
      </c>
      <c r="B32" s="21"/>
      <c r="C32" s="21"/>
      <c r="D32" s="22"/>
      <c r="E32" s="23"/>
      <c r="F32" s="24"/>
      <c r="G32" s="18"/>
      <c r="H32" s="18"/>
      <c r="I32" s="18"/>
      <c r="J32" s="25" t="str">
        <f aca="false">IF(D32="","",ROUND((MIN(D32/50,100)*0.4)+((100-E32)*0.4)+(MIN(F32*20,100)*0.2),1))</f>
        <v/>
      </c>
      <c r="K32" s="26" t="str">
        <f aca="false">IF(J32="","",IF(J32&gt;=70,"High",IF(J32&gt;=40,"Medium","Low")))</f>
        <v/>
      </c>
      <c r="L32" s="21"/>
      <c r="M32" s="18"/>
      <c r="N32" s="18"/>
      <c r="O32" s="21"/>
      <c r="P32" s="27"/>
      <c r="Q32" s="21"/>
    </row>
    <row r="33" customFormat="false" ht="15.75" hidden="false" customHeight="true" outlineLevel="0" collapsed="false">
      <c r="A33" s="28" t="str">
        <f aca="false">IF(C33="","",ROW()-1)</f>
        <v/>
      </c>
      <c r="B33" s="29"/>
      <c r="C33" s="29"/>
      <c r="D33" s="30"/>
      <c r="E33" s="31"/>
      <c r="F33" s="32"/>
      <c r="G33" s="33"/>
      <c r="H33" s="33"/>
      <c r="I33" s="33"/>
      <c r="J33" s="34" t="str">
        <f aca="false">IF(D33="","",ROUND((MIN(D33/50,100)*0.4)+((100-E33)*0.4)+(MIN(F33*20,100)*0.2),1))</f>
        <v/>
      </c>
      <c r="K33" s="28" t="str">
        <f aca="false">IF(J33="","",IF(J33&gt;=70,"High",IF(J33&gt;=40,"Medium","Low")))</f>
        <v/>
      </c>
      <c r="L33" s="29"/>
      <c r="M33" s="33"/>
      <c r="N33" s="33"/>
      <c r="O33" s="29"/>
      <c r="P33" s="35"/>
      <c r="Q33" s="29"/>
    </row>
    <row r="34" customFormat="false" ht="15.75" hidden="false" customHeight="true" outlineLevel="0" collapsed="false">
      <c r="A34" s="19" t="str">
        <f aca="false">IF(C34="","",ROW()-1)</f>
        <v/>
      </c>
      <c r="B34" s="21"/>
      <c r="C34" s="21"/>
      <c r="D34" s="22"/>
      <c r="E34" s="23"/>
      <c r="F34" s="24"/>
      <c r="G34" s="18"/>
      <c r="H34" s="18"/>
      <c r="I34" s="18"/>
      <c r="J34" s="25" t="str">
        <f aca="false">IF(D34="","",ROUND((MIN(D34/50,100)*0.4)+((100-E34)*0.4)+(MIN(F34*20,100)*0.2),1))</f>
        <v/>
      </c>
      <c r="K34" s="26" t="str">
        <f aca="false">IF(J34="","",IF(J34&gt;=70,"High",IF(J34&gt;=40,"Medium","Low")))</f>
        <v/>
      </c>
      <c r="L34" s="21"/>
      <c r="M34" s="18"/>
      <c r="N34" s="18"/>
      <c r="O34" s="21"/>
      <c r="P34" s="27"/>
      <c r="Q34" s="21"/>
    </row>
    <row r="35" customFormat="false" ht="15.75" hidden="false" customHeight="true" outlineLevel="0" collapsed="false">
      <c r="A35" s="28" t="str">
        <f aca="false">IF(C35="","",ROW()-1)</f>
        <v/>
      </c>
      <c r="B35" s="29"/>
      <c r="C35" s="29"/>
      <c r="D35" s="30"/>
      <c r="E35" s="31"/>
      <c r="F35" s="32"/>
      <c r="G35" s="33"/>
      <c r="H35" s="33"/>
      <c r="I35" s="33"/>
      <c r="J35" s="34" t="str">
        <f aca="false">IF(D35="","",ROUND((MIN(D35/50,100)*0.4)+((100-E35)*0.4)+(MIN(F35*20,100)*0.2),1))</f>
        <v/>
      </c>
      <c r="K35" s="28" t="str">
        <f aca="false">IF(J35="","",IF(J35&gt;=70,"High",IF(J35&gt;=40,"Medium","Low")))</f>
        <v/>
      </c>
      <c r="L35" s="29"/>
      <c r="M35" s="33"/>
      <c r="N35" s="33"/>
      <c r="O35" s="29"/>
      <c r="P35" s="35"/>
      <c r="Q35" s="29"/>
    </row>
    <row r="36" customFormat="false" ht="15.75" hidden="false" customHeight="true" outlineLevel="0" collapsed="false">
      <c r="A36" s="19" t="str">
        <f aca="false">IF(C36="","",ROW()-1)</f>
        <v/>
      </c>
      <c r="B36" s="21"/>
      <c r="C36" s="21"/>
      <c r="D36" s="22"/>
      <c r="E36" s="23"/>
      <c r="F36" s="24"/>
      <c r="G36" s="18"/>
      <c r="H36" s="18"/>
      <c r="I36" s="18"/>
      <c r="J36" s="25" t="str">
        <f aca="false">IF(D36="","",ROUND((MIN(D36/50,100)*0.4)+((100-E36)*0.4)+(MIN(F36*20,100)*0.2),1))</f>
        <v/>
      </c>
      <c r="K36" s="26" t="str">
        <f aca="false">IF(J36="","",IF(J36&gt;=70,"High",IF(J36&gt;=40,"Medium","Low")))</f>
        <v/>
      </c>
      <c r="L36" s="21"/>
      <c r="M36" s="18"/>
      <c r="N36" s="18"/>
      <c r="O36" s="21"/>
      <c r="P36" s="27"/>
      <c r="Q36" s="21"/>
    </row>
    <row r="37" customFormat="false" ht="15.75" hidden="false" customHeight="true" outlineLevel="0" collapsed="false">
      <c r="A37" s="28" t="str">
        <f aca="false">IF(C37="","",ROW()-1)</f>
        <v/>
      </c>
      <c r="B37" s="29"/>
      <c r="C37" s="29"/>
      <c r="D37" s="30"/>
      <c r="E37" s="31"/>
      <c r="F37" s="32"/>
      <c r="G37" s="33"/>
      <c r="H37" s="33"/>
      <c r="I37" s="33"/>
      <c r="J37" s="34" t="str">
        <f aca="false">IF(D37="","",ROUND((MIN(D37/50,100)*0.4)+((100-E37)*0.4)+(MIN(F37*20,100)*0.2),1))</f>
        <v/>
      </c>
      <c r="K37" s="28" t="str">
        <f aca="false">IF(J37="","",IF(J37&gt;=70,"High",IF(J37&gt;=40,"Medium","Low")))</f>
        <v/>
      </c>
      <c r="L37" s="29"/>
      <c r="M37" s="33"/>
      <c r="N37" s="33"/>
      <c r="O37" s="29"/>
      <c r="P37" s="35"/>
      <c r="Q37" s="29"/>
    </row>
    <row r="38" customFormat="false" ht="15.75" hidden="false" customHeight="true" outlineLevel="0" collapsed="false">
      <c r="A38" s="19" t="str">
        <f aca="false">IF(C38="","",ROW()-1)</f>
        <v/>
      </c>
      <c r="B38" s="21"/>
      <c r="C38" s="21"/>
      <c r="D38" s="22"/>
      <c r="E38" s="23"/>
      <c r="F38" s="24"/>
      <c r="G38" s="18"/>
      <c r="H38" s="18"/>
      <c r="I38" s="18"/>
      <c r="J38" s="25" t="str">
        <f aca="false">IF(D38="","",ROUND((MIN(D38/50,100)*0.4)+((100-E38)*0.4)+(MIN(F38*20,100)*0.2),1))</f>
        <v/>
      </c>
      <c r="K38" s="26" t="str">
        <f aca="false">IF(J38="","",IF(J38&gt;=70,"High",IF(J38&gt;=40,"Medium","Low")))</f>
        <v/>
      </c>
      <c r="L38" s="21"/>
      <c r="M38" s="18"/>
      <c r="N38" s="18"/>
      <c r="O38" s="21"/>
      <c r="P38" s="27"/>
      <c r="Q38" s="21"/>
    </row>
    <row r="39" customFormat="false" ht="15.75" hidden="false" customHeight="true" outlineLevel="0" collapsed="false">
      <c r="A39" s="28" t="str">
        <f aca="false">IF(C39="","",ROW()-1)</f>
        <v/>
      </c>
      <c r="B39" s="29"/>
      <c r="C39" s="29"/>
      <c r="D39" s="30"/>
      <c r="E39" s="31"/>
      <c r="F39" s="32"/>
      <c r="G39" s="33"/>
      <c r="H39" s="33"/>
      <c r="I39" s="33"/>
      <c r="J39" s="34" t="str">
        <f aca="false">IF(D39="","",ROUND((MIN(D39/50,100)*0.4)+((100-E39)*0.4)+(MIN(F39*20,100)*0.2),1))</f>
        <v/>
      </c>
      <c r="K39" s="28" t="str">
        <f aca="false">IF(J39="","",IF(J39&gt;=70,"High",IF(J39&gt;=40,"Medium","Low")))</f>
        <v/>
      </c>
      <c r="L39" s="29"/>
      <c r="M39" s="33"/>
      <c r="N39" s="33"/>
      <c r="O39" s="29"/>
      <c r="P39" s="35"/>
      <c r="Q39" s="29"/>
    </row>
    <row r="40" customFormat="false" ht="15.75" hidden="false" customHeight="true" outlineLevel="0" collapsed="false">
      <c r="A40" s="19" t="str">
        <f aca="false">IF(C40="","",ROW()-1)</f>
        <v/>
      </c>
      <c r="B40" s="21"/>
      <c r="C40" s="21"/>
      <c r="D40" s="22"/>
      <c r="E40" s="23"/>
      <c r="F40" s="24"/>
      <c r="G40" s="18"/>
      <c r="H40" s="18"/>
      <c r="I40" s="18"/>
      <c r="J40" s="25" t="str">
        <f aca="false">IF(D40="","",ROUND((MIN(D40/50,100)*0.4)+((100-E40)*0.4)+(MIN(F40*20,100)*0.2),1))</f>
        <v/>
      </c>
      <c r="K40" s="26" t="str">
        <f aca="false">IF(J40="","",IF(J40&gt;=70,"High",IF(J40&gt;=40,"Medium","Low")))</f>
        <v/>
      </c>
      <c r="L40" s="21"/>
      <c r="M40" s="18"/>
      <c r="N40" s="18"/>
      <c r="O40" s="21"/>
      <c r="P40" s="27"/>
      <c r="Q40" s="21"/>
    </row>
    <row r="41" customFormat="false" ht="15.75" hidden="false" customHeight="true" outlineLevel="0" collapsed="false">
      <c r="A41" s="28" t="str">
        <f aca="false">IF(C41="","",ROW()-1)</f>
        <v/>
      </c>
      <c r="B41" s="29"/>
      <c r="C41" s="29"/>
      <c r="D41" s="30"/>
      <c r="E41" s="31"/>
      <c r="F41" s="32"/>
      <c r="G41" s="33"/>
      <c r="H41" s="33"/>
      <c r="I41" s="33"/>
      <c r="J41" s="34" t="str">
        <f aca="false">IF(D41="","",ROUND((MIN(D41/50,100)*0.4)+((100-E41)*0.4)+(MIN(F41*20,100)*0.2),1))</f>
        <v/>
      </c>
      <c r="K41" s="28" t="str">
        <f aca="false">IF(J41="","",IF(J41&gt;=70,"High",IF(J41&gt;=40,"Medium","Low")))</f>
        <v/>
      </c>
      <c r="L41" s="29"/>
      <c r="M41" s="33"/>
      <c r="N41" s="33"/>
      <c r="O41" s="29"/>
      <c r="P41" s="35"/>
      <c r="Q41" s="29"/>
    </row>
    <row r="42" customFormat="false" ht="15.75" hidden="false" customHeight="true" outlineLevel="0" collapsed="false">
      <c r="A42" s="19" t="str">
        <f aca="false">IF(C42="","",ROW()-1)</f>
        <v/>
      </c>
      <c r="B42" s="21"/>
      <c r="C42" s="21"/>
      <c r="D42" s="22"/>
      <c r="E42" s="23"/>
      <c r="F42" s="24"/>
      <c r="G42" s="18"/>
      <c r="H42" s="18"/>
      <c r="I42" s="18"/>
      <c r="J42" s="25" t="str">
        <f aca="false">IF(D42="","",ROUND((MIN(D42/50,100)*0.4)+((100-E42)*0.4)+(MIN(F42*20,100)*0.2),1))</f>
        <v/>
      </c>
      <c r="K42" s="26" t="str">
        <f aca="false">IF(J42="","",IF(J42&gt;=70,"High",IF(J42&gt;=40,"Medium","Low")))</f>
        <v/>
      </c>
      <c r="L42" s="21"/>
      <c r="M42" s="18"/>
      <c r="N42" s="18"/>
      <c r="O42" s="21"/>
      <c r="P42" s="27"/>
      <c r="Q42" s="21"/>
    </row>
    <row r="43" customFormat="false" ht="15.75" hidden="false" customHeight="true" outlineLevel="0" collapsed="false">
      <c r="A43" s="28" t="str">
        <f aca="false">IF(C43="","",ROW()-1)</f>
        <v/>
      </c>
      <c r="B43" s="29"/>
      <c r="C43" s="29"/>
      <c r="D43" s="30"/>
      <c r="E43" s="31"/>
      <c r="F43" s="32"/>
      <c r="G43" s="33"/>
      <c r="H43" s="33"/>
      <c r="I43" s="33"/>
      <c r="J43" s="34" t="str">
        <f aca="false">IF(D43="","",ROUND((MIN(D43/50,100)*0.4)+((100-E43)*0.4)+(MIN(F43*20,100)*0.2),1))</f>
        <v/>
      </c>
      <c r="K43" s="28" t="str">
        <f aca="false">IF(J43="","",IF(J43&gt;=70,"High",IF(J43&gt;=40,"Medium","Low")))</f>
        <v/>
      </c>
      <c r="L43" s="29"/>
      <c r="M43" s="33"/>
      <c r="N43" s="33"/>
      <c r="O43" s="29"/>
      <c r="P43" s="35"/>
      <c r="Q43" s="29"/>
    </row>
    <row r="44" customFormat="false" ht="15.75" hidden="false" customHeight="true" outlineLevel="0" collapsed="false">
      <c r="A44" s="19" t="str">
        <f aca="false">IF(C44="","",ROW()-1)</f>
        <v/>
      </c>
      <c r="B44" s="21"/>
      <c r="C44" s="21"/>
      <c r="D44" s="22"/>
      <c r="E44" s="23"/>
      <c r="F44" s="24"/>
      <c r="G44" s="18"/>
      <c r="H44" s="18"/>
      <c r="I44" s="18"/>
      <c r="J44" s="25" t="str">
        <f aca="false">IF(D44="","",ROUND((MIN(D44/50,100)*0.4)+((100-E44)*0.4)+(MIN(F44*20,100)*0.2),1))</f>
        <v/>
      </c>
      <c r="K44" s="26" t="str">
        <f aca="false">IF(J44="","",IF(J44&gt;=70,"High",IF(J44&gt;=40,"Medium","Low")))</f>
        <v/>
      </c>
      <c r="L44" s="21"/>
      <c r="M44" s="18"/>
      <c r="N44" s="18"/>
      <c r="O44" s="21"/>
      <c r="P44" s="27"/>
      <c r="Q44" s="21"/>
    </row>
    <row r="45" customFormat="false" ht="15.75" hidden="false" customHeight="true" outlineLevel="0" collapsed="false">
      <c r="A45" s="28" t="str">
        <f aca="false">IF(C45="","",ROW()-1)</f>
        <v/>
      </c>
      <c r="B45" s="29"/>
      <c r="C45" s="29"/>
      <c r="D45" s="30"/>
      <c r="E45" s="31"/>
      <c r="F45" s="32"/>
      <c r="G45" s="33"/>
      <c r="H45" s="33"/>
      <c r="I45" s="33"/>
      <c r="J45" s="34" t="str">
        <f aca="false">IF(D45="","",ROUND((MIN(D45/50,100)*0.4)+((100-E45)*0.4)+(MIN(F45*20,100)*0.2),1))</f>
        <v/>
      </c>
      <c r="K45" s="28" t="str">
        <f aca="false">IF(J45="","",IF(J45&gt;=70,"High",IF(J45&gt;=40,"Medium","Low")))</f>
        <v/>
      </c>
      <c r="L45" s="29"/>
      <c r="M45" s="33"/>
      <c r="N45" s="33"/>
      <c r="O45" s="29"/>
      <c r="P45" s="35"/>
      <c r="Q45" s="29"/>
    </row>
    <row r="46" customFormat="false" ht="15.75" hidden="false" customHeight="true" outlineLevel="0" collapsed="false">
      <c r="A46" s="19" t="str">
        <f aca="false">IF(C46="","",ROW()-1)</f>
        <v/>
      </c>
      <c r="B46" s="21"/>
      <c r="C46" s="21"/>
      <c r="D46" s="22"/>
      <c r="E46" s="23"/>
      <c r="F46" s="24"/>
      <c r="G46" s="18"/>
      <c r="H46" s="18"/>
      <c r="I46" s="18"/>
      <c r="J46" s="25" t="str">
        <f aca="false">IF(D46="","",ROUND((MIN(D46/50,100)*0.4)+((100-E46)*0.4)+(MIN(F46*20,100)*0.2),1))</f>
        <v/>
      </c>
      <c r="K46" s="26" t="str">
        <f aca="false">IF(J46="","",IF(J46&gt;=70,"High",IF(J46&gt;=40,"Medium","Low")))</f>
        <v/>
      </c>
      <c r="L46" s="21"/>
      <c r="M46" s="18"/>
      <c r="N46" s="18"/>
      <c r="O46" s="21"/>
      <c r="P46" s="27"/>
      <c r="Q46" s="21"/>
    </row>
    <row r="47" customFormat="false" ht="15.75" hidden="false" customHeight="true" outlineLevel="0" collapsed="false">
      <c r="A47" s="28" t="str">
        <f aca="false">IF(C47="","",ROW()-1)</f>
        <v/>
      </c>
      <c r="B47" s="29"/>
      <c r="C47" s="29"/>
      <c r="D47" s="30"/>
      <c r="E47" s="31"/>
      <c r="F47" s="32"/>
      <c r="G47" s="33"/>
      <c r="H47" s="33"/>
      <c r="I47" s="33"/>
      <c r="J47" s="34" t="str">
        <f aca="false">IF(D47="","",ROUND((MIN(D47/50,100)*0.4)+((100-E47)*0.4)+(MIN(F47*20,100)*0.2),1))</f>
        <v/>
      </c>
      <c r="K47" s="28" t="str">
        <f aca="false">IF(J47="","",IF(J47&gt;=70,"High",IF(J47&gt;=40,"Medium","Low")))</f>
        <v/>
      </c>
      <c r="L47" s="29"/>
      <c r="M47" s="33"/>
      <c r="N47" s="33"/>
      <c r="O47" s="29"/>
      <c r="P47" s="35"/>
      <c r="Q47" s="29"/>
    </row>
    <row r="48" customFormat="false" ht="15.75" hidden="false" customHeight="true" outlineLevel="0" collapsed="false">
      <c r="A48" s="19" t="str">
        <f aca="false">IF(C48="","",ROW()-1)</f>
        <v/>
      </c>
      <c r="B48" s="21"/>
      <c r="C48" s="21"/>
      <c r="D48" s="22"/>
      <c r="E48" s="23"/>
      <c r="F48" s="24"/>
      <c r="G48" s="18"/>
      <c r="H48" s="18"/>
      <c r="I48" s="18"/>
      <c r="J48" s="25" t="str">
        <f aca="false">IF(D48="","",ROUND((MIN(D48/50,100)*0.4)+((100-E48)*0.4)+(MIN(F48*20,100)*0.2),1))</f>
        <v/>
      </c>
      <c r="K48" s="26" t="str">
        <f aca="false">IF(J48="","",IF(J48&gt;=70,"High",IF(J48&gt;=40,"Medium","Low")))</f>
        <v/>
      </c>
      <c r="L48" s="21"/>
      <c r="M48" s="18"/>
      <c r="N48" s="18"/>
      <c r="O48" s="21"/>
      <c r="P48" s="27"/>
      <c r="Q48" s="21"/>
    </row>
    <row r="49" customFormat="false" ht="15.75" hidden="false" customHeight="true" outlineLevel="0" collapsed="false">
      <c r="A49" s="28" t="str">
        <f aca="false">IF(C49="","",ROW()-1)</f>
        <v/>
      </c>
      <c r="B49" s="29"/>
      <c r="C49" s="29"/>
      <c r="D49" s="30"/>
      <c r="E49" s="31"/>
      <c r="F49" s="32"/>
      <c r="G49" s="33"/>
      <c r="H49" s="33"/>
      <c r="I49" s="33"/>
      <c r="J49" s="34" t="str">
        <f aca="false">IF(D49="","",ROUND((MIN(D49/50,100)*0.4)+((100-E49)*0.4)+(MIN(F49*20,100)*0.2),1))</f>
        <v/>
      </c>
      <c r="K49" s="28" t="str">
        <f aca="false">IF(J49="","",IF(J49&gt;=70,"High",IF(J49&gt;=40,"Medium","Low")))</f>
        <v/>
      </c>
      <c r="L49" s="29"/>
      <c r="M49" s="33"/>
      <c r="N49" s="33"/>
      <c r="O49" s="29"/>
      <c r="P49" s="35"/>
      <c r="Q49" s="29"/>
    </row>
    <row r="50" customFormat="false" ht="15.75" hidden="false" customHeight="true" outlineLevel="0" collapsed="false">
      <c r="A50" s="19" t="str">
        <f aca="false">IF(C50="","",ROW()-1)</f>
        <v/>
      </c>
      <c r="B50" s="21"/>
      <c r="C50" s="21"/>
      <c r="D50" s="22"/>
      <c r="E50" s="23"/>
      <c r="F50" s="24"/>
      <c r="G50" s="18"/>
      <c r="H50" s="18"/>
      <c r="I50" s="18"/>
      <c r="J50" s="25" t="str">
        <f aca="false">IF(D50="","",ROUND((MIN(D50/50,100)*0.4)+((100-E50)*0.4)+(MIN(F50*20,100)*0.2),1))</f>
        <v/>
      </c>
      <c r="K50" s="26" t="str">
        <f aca="false">IF(J50="","",IF(J50&gt;=70,"High",IF(J50&gt;=40,"Medium","Low")))</f>
        <v/>
      </c>
      <c r="L50" s="21"/>
      <c r="M50" s="18"/>
      <c r="N50" s="18"/>
      <c r="O50" s="21"/>
      <c r="P50" s="27"/>
      <c r="Q50" s="21"/>
    </row>
    <row r="51" customFormat="false" ht="15.75" hidden="false" customHeight="true" outlineLevel="0" collapsed="false">
      <c r="A51" s="28" t="str">
        <f aca="false">IF(C51="","",ROW()-1)</f>
        <v/>
      </c>
      <c r="B51" s="29"/>
      <c r="C51" s="29"/>
      <c r="D51" s="30"/>
      <c r="E51" s="31"/>
      <c r="F51" s="32"/>
      <c r="G51" s="33"/>
      <c r="H51" s="33"/>
      <c r="I51" s="33"/>
      <c r="J51" s="34" t="str">
        <f aca="false">IF(D51="","",ROUND((MIN(D51/50,100)*0.4)+((100-E51)*0.4)+(MIN(F51*20,100)*0.2),1))</f>
        <v/>
      </c>
      <c r="K51" s="28" t="str">
        <f aca="false">IF(J51="","",IF(J51&gt;=70,"High",IF(J51&gt;=40,"Medium","Low")))</f>
        <v/>
      </c>
      <c r="L51" s="29"/>
      <c r="M51" s="33"/>
      <c r="N51" s="33"/>
      <c r="O51" s="29"/>
      <c r="P51" s="35"/>
      <c r="Q51" s="29"/>
    </row>
    <row r="52" customFormat="false" ht="15.75" hidden="false" customHeight="true" outlineLevel="0" collapsed="false">
      <c r="A52" s="19" t="str">
        <f aca="false">IF(C52="","",ROW()-1)</f>
        <v/>
      </c>
      <c r="B52" s="21"/>
      <c r="C52" s="21"/>
      <c r="D52" s="22"/>
      <c r="E52" s="23"/>
      <c r="F52" s="24"/>
      <c r="G52" s="18"/>
      <c r="H52" s="18"/>
      <c r="I52" s="18"/>
      <c r="J52" s="25" t="str">
        <f aca="false">IF(D52="","",ROUND((MIN(D52/50,100)*0.4)+((100-E52)*0.4)+(MIN(F52*20,100)*0.2),1))</f>
        <v/>
      </c>
      <c r="K52" s="26" t="str">
        <f aca="false">IF(J52="","",IF(J52&gt;=70,"High",IF(J52&gt;=40,"Medium","Low")))</f>
        <v/>
      </c>
      <c r="L52" s="21"/>
      <c r="M52" s="18"/>
      <c r="N52" s="18"/>
      <c r="O52" s="21"/>
      <c r="P52" s="27"/>
      <c r="Q52" s="21"/>
    </row>
    <row r="53" customFormat="false" ht="15.75" hidden="false" customHeight="true" outlineLevel="0" collapsed="false">
      <c r="A53" s="28" t="str">
        <f aca="false">IF(C53="","",ROW()-1)</f>
        <v/>
      </c>
      <c r="B53" s="29"/>
      <c r="C53" s="29"/>
      <c r="D53" s="30"/>
      <c r="E53" s="31"/>
      <c r="F53" s="32"/>
      <c r="G53" s="33"/>
      <c r="H53" s="33"/>
      <c r="I53" s="33"/>
      <c r="J53" s="34" t="str">
        <f aca="false">IF(D53="","",ROUND((MIN(D53/50,100)*0.4)+((100-E53)*0.4)+(MIN(F53*20,100)*0.2),1))</f>
        <v/>
      </c>
      <c r="K53" s="28" t="str">
        <f aca="false">IF(J53="","",IF(J53&gt;=70,"High",IF(J53&gt;=40,"Medium","Low")))</f>
        <v/>
      </c>
      <c r="L53" s="29"/>
      <c r="M53" s="33"/>
      <c r="N53" s="33"/>
      <c r="O53" s="29"/>
      <c r="P53" s="35"/>
      <c r="Q53" s="29"/>
    </row>
    <row r="54" customFormat="false" ht="15.75" hidden="false" customHeight="true" outlineLevel="0" collapsed="false">
      <c r="A54" s="19" t="str">
        <f aca="false">IF(C54="","",ROW()-1)</f>
        <v/>
      </c>
      <c r="B54" s="21"/>
      <c r="C54" s="21"/>
      <c r="D54" s="22"/>
      <c r="E54" s="23"/>
      <c r="F54" s="24"/>
      <c r="G54" s="18"/>
      <c r="H54" s="18"/>
      <c r="I54" s="18"/>
      <c r="J54" s="25" t="str">
        <f aca="false">IF(D54="","",ROUND((MIN(D54/50,100)*0.4)+((100-E54)*0.4)+(MIN(F54*20,100)*0.2),1))</f>
        <v/>
      </c>
      <c r="K54" s="26" t="str">
        <f aca="false">IF(J54="","",IF(J54&gt;=70,"High",IF(J54&gt;=40,"Medium","Low")))</f>
        <v/>
      </c>
      <c r="L54" s="21"/>
      <c r="M54" s="18"/>
      <c r="N54" s="18"/>
      <c r="O54" s="21"/>
      <c r="P54" s="27"/>
      <c r="Q54" s="21"/>
    </row>
    <row r="55" customFormat="false" ht="15.75" hidden="false" customHeight="true" outlineLevel="0" collapsed="false">
      <c r="A55" s="28" t="str">
        <f aca="false">IF(C55="","",ROW()-1)</f>
        <v/>
      </c>
      <c r="B55" s="29"/>
      <c r="C55" s="29"/>
      <c r="D55" s="30"/>
      <c r="E55" s="31"/>
      <c r="F55" s="32"/>
      <c r="G55" s="33"/>
      <c r="H55" s="33"/>
      <c r="I55" s="33"/>
      <c r="J55" s="34" t="str">
        <f aca="false">IF(D55="","",ROUND((MIN(D55/50,100)*0.4)+((100-E55)*0.4)+(MIN(F55*20,100)*0.2),1))</f>
        <v/>
      </c>
      <c r="K55" s="28" t="str">
        <f aca="false">IF(J55="","",IF(J55&gt;=70,"High",IF(J55&gt;=40,"Medium","Low")))</f>
        <v/>
      </c>
      <c r="L55" s="29"/>
      <c r="M55" s="33"/>
      <c r="N55" s="33"/>
      <c r="O55" s="29"/>
      <c r="P55" s="35"/>
      <c r="Q55" s="29"/>
    </row>
    <row r="56" customFormat="false" ht="15.75" hidden="false" customHeight="true" outlineLevel="0" collapsed="false">
      <c r="A56" s="19" t="str">
        <f aca="false">IF(C56="","",ROW()-1)</f>
        <v/>
      </c>
      <c r="B56" s="21"/>
      <c r="C56" s="21"/>
      <c r="D56" s="22"/>
      <c r="E56" s="23"/>
      <c r="F56" s="24"/>
      <c r="G56" s="18"/>
      <c r="H56" s="18"/>
      <c r="I56" s="18"/>
      <c r="J56" s="25" t="str">
        <f aca="false">IF(D56="","",ROUND((MIN(D56/50,100)*0.4)+((100-E56)*0.4)+(MIN(F56*20,100)*0.2),1))</f>
        <v/>
      </c>
      <c r="K56" s="26" t="str">
        <f aca="false">IF(J56="","",IF(J56&gt;=70,"High",IF(J56&gt;=40,"Medium","Low")))</f>
        <v/>
      </c>
      <c r="L56" s="21"/>
      <c r="M56" s="18"/>
      <c r="N56" s="18"/>
      <c r="O56" s="21"/>
      <c r="P56" s="27"/>
      <c r="Q56" s="21"/>
    </row>
    <row r="57" customFormat="false" ht="15.75" hidden="false" customHeight="true" outlineLevel="0" collapsed="false">
      <c r="A57" s="28" t="str">
        <f aca="false">IF(C57="","",ROW()-1)</f>
        <v/>
      </c>
      <c r="B57" s="29"/>
      <c r="C57" s="29"/>
      <c r="D57" s="30"/>
      <c r="E57" s="31"/>
      <c r="F57" s="32"/>
      <c r="G57" s="33"/>
      <c r="H57" s="33"/>
      <c r="I57" s="33"/>
      <c r="J57" s="34" t="str">
        <f aca="false">IF(D57="","",ROUND((MIN(D57/50,100)*0.4)+((100-E57)*0.4)+(MIN(F57*20,100)*0.2),1))</f>
        <v/>
      </c>
      <c r="K57" s="28" t="str">
        <f aca="false">IF(J57="","",IF(J57&gt;=70,"High",IF(J57&gt;=40,"Medium","Low")))</f>
        <v/>
      </c>
      <c r="L57" s="29"/>
      <c r="M57" s="33"/>
      <c r="N57" s="33"/>
      <c r="O57" s="29"/>
      <c r="P57" s="35"/>
      <c r="Q57" s="29"/>
    </row>
    <row r="58" customFormat="false" ht="15.75" hidden="false" customHeight="true" outlineLevel="0" collapsed="false">
      <c r="A58" s="19" t="str">
        <f aca="false">IF(C58="","",ROW()-1)</f>
        <v/>
      </c>
      <c r="B58" s="21"/>
      <c r="C58" s="21"/>
      <c r="D58" s="22"/>
      <c r="E58" s="23"/>
      <c r="F58" s="24"/>
      <c r="G58" s="18"/>
      <c r="H58" s="18"/>
      <c r="I58" s="18"/>
      <c r="J58" s="25" t="str">
        <f aca="false">IF(D58="","",ROUND((MIN(D58/50,100)*0.4)+((100-E58)*0.4)+(MIN(F58*20,100)*0.2),1))</f>
        <v/>
      </c>
      <c r="K58" s="26" t="str">
        <f aca="false">IF(J58="","",IF(J58&gt;=70,"High",IF(J58&gt;=40,"Medium","Low")))</f>
        <v/>
      </c>
      <c r="L58" s="21"/>
      <c r="M58" s="18"/>
      <c r="N58" s="18"/>
      <c r="O58" s="21"/>
      <c r="P58" s="27"/>
      <c r="Q58" s="21"/>
    </row>
    <row r="59" customFormat="false" ht="15.75" hidden="false" customHeight="true" outlineLevel="0" collapsed="false">
      <c r="A59" s="28" t="str">
        <f aca="false">IF(C59="","",ROW()-1)</f>
        <v/>
      </c>
      <c r="B59" s="29"/>
      <c r="C59" s="29"/>
      <c r="D59" s="30"/>
      <c r="E59" s="31"/>
      <c r="F59" s="32"/>
      <c r="G59" s="33"/>
      <c r="H59" s="33"/>
      <c r="I59" s="33"/>
      <c r="J59" s="34" t="str">
        <f aca="false">IF(D59="","",ROUND((MIN(D59/50,100)*0.4)+((100-E59)*0.4)+(MIN(F59*20,100)*0.2),1))</f>
        <v/>
      </c>
      <c r="K59" s="28" t="str">
        <f aca="false">IF(J59="","",IF(J59&gt;=70,"High",IF(J59&gt;=40,"Medium","Low")))</f>
        <v/>
      </c>
      <c r="L59" s="29"/>
      <c r="M59" s="33"/>
      <c r="N59" s="33"/>
      <c r="O59" s="29"/>
      <c r="P59" s="35"/>
      <c r="Q59" s="29"/>
    </row>
    <row r="60" customFormat="false" ht="15.75" hidden="false" customHeight="true" outlineLevel="0" collapsed="false">
      <c r="A60" s="19" t="str">
        <f aca="false">IF(C60="","",ROW()-1)</f>
        <v/>
      </c>
      <c r="B60" s="21"/>
      <c r="C60" s="21"/>
      <c r="D60" s="22"/>
      <c r="E60" s="23"/>
      <c r="F60" s="24"/>
      <c r="G60" s="18"/>
      <c r="H60" s="18"/>
      <c r="I60" s="18"/>
      <c r="J60" s="25" t="str">
        <f aca="false">IF(D60="","",ROUND((MIN(D60/50,100)*0.4)+((100-E60)*0.4)+(MIN(F60*20,100)*0.2),1))</f>
        <v/>
      </c>
      <c r="K60" s="26" t="str">
        <f aca="false">IF(J60="","",IF(J60&gt;=70,"High",IF(J60&gt;=40,"Medium","Low")))</f>
        <v/>
      </c>
      <c r="L60" s="21"/>
      <c r="M60" s="18"/>
      <c r="N60" s="18"/>
      <c r="O60" s="21"/>
      <c r="P60" s="27"/>
      <c r="Q60" s="21"/>
    </row>
    <row r="61" customFormat="false" ht="15.75" hidden="false" customHeight="true" outlineLevel="0" collapsed="false">
      <c r="A61" s="28" t="str">
        <f aca="false">IF(C61="","",ROW()-1)</f>
        <v/>
      </c>
      <c r="B61" s="29"/>
      <c r="C61" s="29"/>
      <c r="D61" s="30"/>
      <c r="E61" s="31"/>
      <c r="F61" s="32"/>
      <c r="G61" s="33"/>
      <c r="H61" s="33"/>
      <c r="I61" s="33"/>
      <c r="J61" s="34" t="str">
        <f aca="false">IF(D61="","",ROUND((MIN(D61/50,100)*0.4)+((100-E61)*0.4)+(MIN(F61*20,100)*0.2),1))</f>
        <v/>
      </c>
      <c r="K61" s="28" t="str">
        <f aca="false">IF(J61="","",IF(J61&gt;=70,"High",IF(J61&gt;=40,"Medium","Low")))</f>
        <v/>
      </c>
      <c r="L61" s="29"/>
      <c r="M61" s="33"/>
      <c r="N61" s="33"/>
      <c r="O61" s="29"/>
      <c r="P61" s="35"/>
      <c r="Q61" s="29"/>
    </row>
    <row r="62" customFormat="false" ht="15.75" hidden="false" customHeight="true" outlineLevel="0" collapsed="false">
      <c r="A62" s="19" t="str">
        <f aca="false">IF(C62="","",ROW()-1)</f>
        <v/>
      </c>
      <c r="B62" s="21"/>
      <c r="C62" s="21"/>
      <c r="D62" s="22"/>
      <c r="E62" s="23"/>
      <c r="F62" s="24"/>
      <c r="G62" s="18"/>
      <c r="H62" s="18"/>
      <c r="I62" s="18"/>
      <c r="J62" s="25" t="str">
        <f aca="false">IF(D62="","",ROUND((MIN(D62/50,100)*0.4)+((100-E62)*0.4)+(MIN(F62*20,100)*0.2),1))</f>
        <v/>
      </c>
      <c r="K62" s="26" t="str">
        <f aca="false">IF(J62="","",IF(J62&gt;=70,"High",IF(J62&gt;=40,"Medium","Low")))</f>
        <v/>
      </c>
      <c r="L62" s="21"/>
      <c r="M62" s="18"/>
      <c r="N62" s="18"/>
      <c r="O62" s="21"/>
      <c r="P62" s="27"/>
      <c r="Q62" s="21"/>
    </row>
    <row r="63" customFormat="false" ht="15.75" hidden="false" customHeight="true" outlineLevel="0" collapsed="false">
      <c r="A63" s="28" t="str">
        <f aca="false">IF(C63="","",ROW()-1)</f>
        <v/>
      </c>
      <c r="B63" s="29"/>
      <c r="C63" s="29"/>
      <c r="D63" s="30"/>
      <c r="E63" s="31"/>
      <c r="F63" s="32"/>
      <c r="G63" s="33"/>
      <c r="H63" s="33"/>
      <c r="I63" s="33"/>
      <c r="J63" s="34" t="str">
        <f aca="false">IF(D63="","",ROUND((MIN(D63/50,100)*0.4)+((100-E63)*0.4)+(MIN(F63*20,100)*0.2),1))</f>
        <v/>
      </c>
      <c r="K63" s="28" t="str">
        <f aca="false">IF(J63="","",IF(J63&gt;=70,"High",IF(J63&gt;=40,"Medium","Low")))</f>
        <v/>
      </c>
      <c r="L63" s="29"/>
      <c r="M63" s="33"/>
      <c r="N63" s="33"/>
      <c r="O63" s="29"/>
      <c r="P63" s="35"/>
      <c r="Q63" s="29"/>
    </row>
    <row r="64" customFormat="false" ht="15.75" hidden="false" customHeight="true" outlineLevel="0" collapsed="false">
      <c r="A64" s="19" t="str">
        <f aca="false">IF(C64="","",ROW()-1)</f>
        <v/>
      </c>
      <c r="B64" s="21"/>
      <c r="C64" s="21"/>
      <c r="D64" s="22"/>
      <c r="E64" s="23"/>
      <c r="F64" s="24"/>
      <c r="G64" s="18"/>
      <c r="H64" s="18"/>
      <c r="I64" s="18"/>
      <c r="J64" s="25" t="str">
        <f aca="false">IF(D64="","",ROUND((MIN(D64/50,100)*0.4)+((100-E64)*0.4)+(MIN(F64*20,100)*0.2),1))</f>
        <v/>
      </c>
      <c r="K64" s="26" t="str">
        <f aca="false">IF(J64="","",IF(J64&gt;=70,"High",IF(J64&gt;=40,"Medium","Low")))</f>
        <v/>
      </c>
      <c r="L64" s="21"/>
      <c r="M64" s="18"/>
      <c r="N64" s="18"/>
      <c r="O64" s="21"/>
      <c r="P64" s="27"/>
      <c r="Q64" s="21"/>
    </row>
    <row r="65" customFormat="false" ht="15.75" hidden="false" customHeight="true" outlineLevel="0" collapsed="false">
      <c r="A65" s="28" t="str">
        <f aca="false">IF(C65="","",ROW()-1)</f>
        <v/>
      </c>
      <c r="B65" s="29"/>
      <c r="C65" s="29"/>
      <c r="D65" s="30"/>
      <c r="E65" s="31"/>
      <c r="F65" s="32"/>
      <c r="G65" s="33"/>
      <c r="H65" s="33"/>
      <c r="I65" s="33"/>
      <c r="J65" s="34" t="str">
        <f aca="false">IF(D65="","",ROUND((MIN(D65/50,100)*0.4)+((100-E65)*0.4)+(MIN(F65*20,100)*0.2),1))</f>
        <v/>
      </c>
      <c r="K65" s="28" t="str">
        <f aca="false">IF(J65="","",IF(J65&gt;=70,"High",IF(J65&gt;=40,"Medium","Low")))</f>
        <v/>
      </c>
      <c r="L65" s="29"/>
      <c r="M65" s="33"/>
      <c r="N65" s="33"/>
      <c r="O65" s="29"/>
      <c r="P65" s="35"/>
      <c r="Q65" s="29"/>
    </row>
    <row r="66" customFormat="false" ht="15.75" hidden="false" customHeight="true" outlineLevel="0" collapsed="false">
      <c r="A66" s="19" t="str">
        <f aca="false">IF(C66="","",ROW()-1)</f>
        <v/>
      </c>
      <c r="B66" s="21"/>
      <c r="C66" s="21"/>
      <c r="D66" s="22"/>
      <c r="E66" s="23"/>
      <c r="F66" s="24"/>
      <c r="G66" s="18"/>
      <c r="H66" s="18"/>
      <c r="I66" s="18"/>
      <c r="J66" s="25" t="str">
        <f aca="false">IF(D66="","",ROUND((MIN(D66/50,100)*0.4)+((100-E66)*0.4)+(MIN(F66*20,100)*0.2),1))</f>
        <v/>
      </c>
      <c r="K66" s="26" t="str">
        <f aca="false">IF(J66="","",IF(J66&gt;=70,"High",IF(J66&gt;=40,"Medium","Low")))</f>
        <v/>
      </c>
      <c r="L66" s="21"/>
      <c r="M66" s="18"/>
      <c r="N66" s="18"/>
      <c r="O66" s="21"/>
      <c r="P66" s="27"/>
      <c r="Q66" s="21"/>
    </row>
    <row r="67" customFormat="false" ht="15.75" hidden="false" customHeight="true" outlineLevel="0" collapsed="false">
      <c r="A67" s="28" t="str">
        <f aca="false">IF(C67="","",ROW()-1)</f>
        <v/>
      </c>
      <c r="B67" s="29"/>
      <c r="C67" s="29"/>
      <c r="D67" s="30"/>
      <c r="E67" s="31"/>
      <c r="F67" s="32"/>
      <c r="G67" s="33"/>
      <c r="H67" s="33"/>
      <c r="I67" s="33"/>
      <c r="J67" s="34" t="str">
        <f aca="false">IF(D67="","",ROUND((MIN(D67/50,100)*0.4)+((100-E67)*0.4)+(MIN(F67*20,100)*0.2),1))</f>
        <v/>
      </c>
      <c r="K67" s="28" t="str">
        <f aca="false">IF(J67="","",IF(J67&gt;=70,"High",IF(J67&gt;=40,"Medium","Low")))</f>
        <v/>
      </c>
      <c r="L67" s="29"/>
      <c r="M67" s="33"/>
      <c r="N67" s="33"/>
      <c r="O67" s="29"/>
      <c r="P67" s="35"/>
      <c r="Q67" s="29"/>
    </row>
    <row r="68" customFormat="false" ht="15.75" hidden="false" customHeight="true" outlineLevel="0" collapsed="false">
      <c r="A68" s="19" t="str">
        <f aca="false">IF(C68="","",ROW()-1)</f>
        <v/>
      </c>
      <c r="B68" s="21"/>
      <c r="C68" s="21"/>
      <c r="D68" s="22"/>
      <c r="E68" s="23"/>
      <c r="F68" s="24"/>
      <c r="G68" s="18"/>
      <c r="H68" s="18"/>
      <c r="I68" s="18"/>
      <c r="J68" s="25" t="str">
        <f aca="false">IF(D68="","",ROUND((MIN(D68/50,100)*0.4)+((100-E68)*0.4)+(MIN(F68*20,100)*0.2),1))</f>
        <v/>
      </c>
      <c r="K68" s="26" t="str">
        <f aca="false">IF(J68="","",IF(J68&gt;=70,"High",IF(J68&gt;=40,"Medium","Low")))</f>
        <v/>
      </c>
      <c r="L68" s="21"/>
      <c r="M68" s="18"/>
      <c r="N68" s="18"/>
      <c r="O68" s="21"/>
      <c r="P68" s="27"/>
      <c r="Q68" s="21"/>
    </row>
    <row r="69" customFormat="false" ht="15.75" hidden="false" customHeight="true" outlineLevel="0" collapsed="false">
      <c r="A69" s="28" t="str">
        <f aca="false">IF(C69="","",ROW()-1)</f>
        <v/>
      </c>
      <c r="B69" s="29"/>
      <c r="C69" s="29"/>
      <c r="D69" s="30"/>
      <c r="E69" s="31"/>
      <c r="F69" s="32"/>
      <c r="G69" s="33"/>
      <c r="H69" s="33"/>
      <c r="I69" s="33"/>
      <c r="J69" s="34" t="str">
        <f aca="false">IF(D69="","",ROUND((MIN(D69/50,100)*0.4)+((100-E69)*0.4)+(MIN(F69*20,100)*0.2),1))</f>
        <v/>
      </c>
      <c r="K69" s="28" t="str">
        <f aca="false">IF(J69="","",IF(J69&gt;=70,"High",IF(J69&gt;=40,"Medium","Low")))</f>
        <v/>
      </c>
      <c r="L69" s="29"/>
      <c r="M69" s="33"/>
      <c r="N69" s="33"/>
      <c r="O69" s="29"/>
      <c r="P69" s="35"/>
      <c r="Q69" s="29"/>
    </row>
    <row r="70" customFormat="false" ht="15.75" hidden="false" customHeight="true" outlineLevel="0" collapsed="false">
      <c r="A70" s="19" t="str">
        <f aca="false">IF(C70="","",ROW()-1)</f>
        <v/>
      </c>
      <c r="B70" s="21"/>
      <c r="C70" s="21"/>
      <c r="D70" s="22"/>
      <c r="E70" s="23"/>
      <c r="F70" s="24"/>
      <c r="G70" s="18"/>
      <c r="H70" s="18"/>
      <c r="I70" s="18"/>
      <c r="J70" s="25" t="str">
        <f aca="false">IF(D70="","",ROUND((MIN(D70/50,100)*0.4)+((100-E70)*0.4)+(MIN(F70*20,100)*0.2),1))</f>
        <v/>
      </c>
      <c r="K70" s="26" t="str">
        <f aca="false">IF(J70="","",IF(J70&gt;=70,"High",IF(J70&gt;=40,"Medium","Low")))</f>
        <v/>
      </c>
      <c r="L70" s="21"/>
      <c r="M70" s="18"/>
      <c r="N70" s="18"/>
      <c r="O70" s="21"/>
      <c r="P70" s="27"/>
      <c r="Q70" s="21"/>
    </row>
    <row r="71" customFormat="false" ht="15.75" hidden="false" customHeight="true" outlineLevel="0" collapsed="false">
      <c r="A71" s="28" t="str">
        <f aca="false">IF(C71="","",ROW()-1)</f>
        <v/>
      </c>
      <c r="B71" s="29"/>
      <c r="C71" s="29"/>
      <c r="D71" s="30"/>
      <c r="E71" s="31"/>
      <c r="F71" s="32"/>
      <c r="G71" s="33"/>
      <c r="H71" s="33"/>
      <c r="I71" s="33"/>
      <c r="J71" s="34" t="str">
        <f aca="false">IF(D71="","",ROUND((MIN(D71/50,100)*0.4)+((100-E71)*0.4)+(MIN(F71*20,100)*0.2),1))</f>
        <v/>
      </c>
      <c r="K71" s="28" t="str">
        <f aca="false">IF(J71="","",IF(J71&gt;=70,"High",IF(J71&gt;=40,"Medium","Low")))</f>
        <v/>
      </c>
      <c r="L71" s="29"/>
      <c r="M71" s="33"/>
      <c r="N71" s="33"/>
      <c r="O71" s="29"/>
      <c r="P71" s="35"/>
      <c r="Q71" s="29"/>
    </row>
    <row r="72" customFormat="false" ht="15.75" hidden="false" customHeight="true" outlineLevel="0" collapsed="false">
      <c r="A72" s="19" t="str">
        <f aca="false">IF(C72="","",ROW()-1)</f>
        <v/>
      </c>
      <c r="B72" s="21"/>
      <c r="C72" s="21"/>
      <c r="D72" s="22"/>
      <c r="E72" s="23"/>
      <c r="F72" s="24"/>
      <c r="G72" s="18"/>
      <c r="H72" s="18"/>
      <c r="I72" s="18"/>
      <c r="J72" s="25" t="str">
        <f aca="false">IF(D72="","",ROUND((MIN(D72/50,100)*0.4)+((100-E72)*0.4)+(MIN(F72*20,100)*0.2),1))</f>
        <v/>
      </c>
      <c r="K72" s="26" t="str">
        <f aca="false">IF(J72="","",IF(J72&gt;=70,"High",IF(J72&gt;=40,"Medium","Low")))</f>
        <v/>
      </c>
      <c r="L72" s="21"/>
      <c r="M72" s="18"/>
      <c r="N72" s="18"/>
      <c r="O72" s="21"/>
      <c r="P72" s="27"/>
      <c r="Q72" s="21"/>
    </row>
    <row r="73" customFormat="false" ht="15.75" hidden="false" customHeight="true" outlineLevel="0" collapsed="false">
      <c r="A73" s="28" t="str">
        <f aca="false">IF(C73="","",ROW()-1)</f>
        <v/>
      </c>
      <c r="B73" s="29"/>
      <c r="C73" s="29"/>
      <c r="D73" s="30"/>
      <c r="E73" s="31"/>
      <c r="F73" s="32"/>
      <c r="G73" s="33"/>
      <c r="H73" s="33"/>
      <c r="I73" s="33"/>
      <c r="J73" s="34" t="str">
        <f aca="false">IF(D73="","",ROUND((MIN(D73/50,100)*0.4)+((100-E73)*0.4)+(MIN(F73*20,100)*0.2),1))</f>
        <v/>
      </c>
      <c r="K73" s="28" t="str">
        <f aca="false">IF(J73="","",IF(J73&gt;=70,"High",IF(J73&gt;=40,"Medium","Low")))</f>
        <v/>
      </c>
      <c r="L73" s="29"/>
      <c r="M73" s="33"/>
      <c r="N73" s="33"/>
      <c r="O73" s="29"/>
      <c r="P73" s="35"/>
      <c r="Q73" s="29"/>
    </row>
    <row r="74" customFormat="false" ht="15.75" hidden="false" customHeight="true" outlineLevel="0" collapsed="false">
      <c r="A74" s="19" t="str">
        <f aca="false">IF(C74="","",ROW()-1)</f>
        <v/>
      </c>
      <c r="B74" s="21"/>
      <c r="C74" s="21"/>
      <c r="D74" s="22"/>
      <c r="E74" s="23"/>
      <c r="F74" s="24"/>
      <c r="G74" s="18"/>
      <c r="H74" s="18"/>
      <c r="I74" s="18"/>
      <c r="J74" s="25" t="str">
        <f aca="false">IF(D74="","",ROUND((MIN(D74/50,100)*0.4)+((100-E74)*0.4)+(MIN(F74*20,100)*0.2),1))</f>
        <v/>
      </c>
      <c r="K74" s="26" t="str">
        <f aca="false">IF(J74="","",IF(J74&gt;=70,"High",IF(J74&gt;=40,"Medium","Low")))</f>
        <v/>
      </c>
      <c r="L74" s="21"/>
      <c r="M74" s="18"/>
      <c r="N74" s="18"/>
      <c r="O74" s="21"/>
      <c r="P74" s="27"/>
      <c r="Q74" s="21"/>
    </row>
    <row r="75" customFormat="false" ht="15.75" hidden="false" customHeight="true" outlineLevel="0" collapsed="false">
      <c r="A75" s="28" t="str">
        <f aca="false">IF(C75="","",ROW()-1)</f>
        <v/>
      </c>
      <c r="B75" s="29"/>
      <c r="C75" s="29"/>
      <c r="D75" s="30"/>
      <c r="E75" s="31"/>
      <c r="F75" s="32"/>
      <c r="G75" s="33"/>
      <c r="H75" s="33"/>
      <c r="I75" s="33"/>
      <c r="J75" s="34" t="str">
        <f aca="false">IF(D75="","",ROUND((MIN(D75/50,100)*0.4)+((100-E75)*0.4)+(MIN(F75*20,100)*0.2),1))</f>
        <v/>
      </c>
      <c r="K75" s="28" t="str">
        <f aca="false">IF(J75="","",IF(J75&gt;=70,"High",IF(J75&gt;=40,"Medium","Low")))</f>
        <v/>
      </c>
      <c r="L75" s="29"/>
      <c r="M75" s="33"/>
      <c r="N75" s="33"/>
      <c r="O75" s="29"/>
      <c r="P75" s="35"/>
      <c r="Q75" s="29"/>
    </row>
    <row r="76" customFormat="false" ht="15.75" hidden="false" customHeight="true" outlineLevel="0" collapsed="false">
      <c r="A76" s="19" t="str">
        <f aca="false">IF(C76="","",ROW()-1)</f>
        <v/>
      </c>
      <c r="B76" s="21"/>
      <c r="C76" s="21"/>
      <c r="D76" s="22"/>
      <c r="E76" s="23"/>
      <c r="F76" s="24"/>
      <c r="G76" s="18"/>
      <c r="H76" s="18"/>
      <c r="I76" s="18"/>
      <c r="J76" s="25" t="str">
        <f aca="false">IF(D76="","",ROUND((MIN(D76/50,100)*0.4)+((100-E76)*0.4)+(MIN(F76*20,100)*0.2),1))</f>
        <v/>
      </c>
      <c r="K76" s="26" t="str">
        <f aca="false">IF(J76="","",IF(J76&gt;=70,"High",IF(J76&gt;=40,"Medium","Low")))</f>
        <v/>
      </c>
      <c r="L76" s="21"/>
      <c r="M76" s="18"/>
      <c r="N76" s="18"/>
      <c r="O76" s="21"/>
      <c r="P76" s="27"/>
      <c r="Q76" s="21"/>
    </row>
    <row r="77" customFormat="false" ht="15.75" hidden="false" customHeight="true" outlineLevel="0" collapsed="false">
      <c r="A77" s="28" t="str">
        <f aca="false">IF(C77="","",ROW()-1)</f>
        <v/>
      </c>
      <c r="B77" s="29"/>
      <c r="C77" s="29"/>
      <c r="D77" s="30"/>
      <c r="E77" s="31"/>
      <c r="F77" s="32"/>
      <c r="G77" s="33"/>
      <c r="H77" s="33"/>
      <c r="I77" s="33"/>
      <c r="J77" s="34" t="str">
        <f aca="false">IF(D77="","",ROUND((MIN(D77/50,100)*0.4)+((100-E77)*0.4)+(MIN(F77*20,100)*0.2),1))</f>
        <v/>
      </c>
      <c r="K77" s="28" t="str">
        <f aca="false">IF(J77="","",IF(J77&gt;=70,"High",IF(J77&gt;=40,"Medium","Low")))</f>
        <v/>
      </c>
      <c r="L77" s="29"/>
      <c r="M77" s="33"/>
      <c r="N77" s="33"/>
      <c r="O77" s="29"/>
      <c r="P77" s="35"/>
      <c r="Q77" s="29"/>
    </row>
    <row r="78" customFormat="false" ht="15.75" hidden="false" customHeight="true" outlineLevel="0" collapsed="false">
      <c r="A78" s="19" t="str">
        <f aca="false">IF(C78="","",ROW()-1)</f>
        <v/>
      </c>
      <c r="B78" s="21"/>
      <c r="C78" s="21"/>
      <c r="D78" s="22"/>
      <c r="E78" s="23"/>
      <c r="F78" s="24"/>
      <c r="G78" s="18"/>
      <c r="H78" s="18"/>
      <c r="I78" s="18"/>
      <c r="J78" s="25" t="str">
        <f aca="false">IF(D78="","",ROUND((MIN(D78/50,100)*0.4)+((100-E78)*0.4)+(MIN(F78*20,100)*0.2),1))</f>
        <v/>
      </c>
      <c r="K78" s="26" t="str">
        <f aca="false">IF(J78="","",IF(J78&gt;=70,"High",IF(J78&gt;=40,"Medium","Low")))</f>
        <v/>
      </c>
      <c r="L78" s="21"/>
      <c r="M78" s="18"/>
      <c r="N78" s="18"/>
      <c r="O78" s="21"/>
      <c r="P78" s="27"/>
      <c r="Q78" s="21"/>
    </row>
    <row r="79" customFormat="false" ht="15.75" hidden="false" customHeight="true" outlineLevel="0" collapsed="false">
      <c r="A79" s="28" t="str">
        <f aca="false">IF(C79="","",ROW()-1)</f>
        <v/>
      </c>
      <c r="B79" s="29"/>
      <c r="C79" s="29"/>
      <c r="D79" s="30"/>
      <c r="E79" s="31"/>
      <c r="F79" s="32"/>
      <c r="G79" s="33"/>
      <c r="H79" s="33"/>
      <c r="I79" s="33"/>
      <c r="J79" s="34" t="str">
        <f aca="false">IF(D79="","",ROUND((MIN(D79/50,100)*0.4)+((100-E79)*0.4)+(MIN(F79*20,100)*0.2),1))</f>
        <v/>
      </c>
      <c r="K79" s="28" t="str">
        <f aca="false">IF(J79="","",IF(J79&gt;=70,"High",IF(J79&gt;=40,"Medium","Low")))</f>
        <v/>
      </c>
      <c r="L79" s="29"/>
      <c r="M79" s="33"/>
      <c r="N79" s="33"/>
      <c r="O79" s="29"/>
      <c r="P79" s="35"/>
      <c r="Q79" s="29"/>
    </row>
    <row r="80" customFormat="false" ht="15.75" hidden="false" customHeight="true" outlineLevel="0" collapsed="false">
      <c r="A80" s="19" t="str">
        <f aca="false">IF(C80="","",ROW()-1)</f>
        <v/>
      </c>
      <c r="B80" s="21"/>
      <c r="C80" s="21"/>
      <c r="D80" s="22"/>
      <c r="E80" s="23"/>
      <c r="F80" s="24"/>
      <c r="G80" s="18"/>
      <c r="H80" s="18"/>
      <c r="I80" s="18"/>
      <c r="J80" s="25" t="str">
        <f aca="false">IF(D80="","",ROUND((MIN(D80/50,100)*0.4)+((100-E80)*0.4)+(MIN(F80*20,100)*0.2),1))</f>
        <v/>
      </c>
      <c r="K80" s="26" t="str">
        <f aca="false">IF(J80="","",IF(J80&gt;=70,"High",IF(J80&gt;=40,"Medium","Low")))</f>
        <v/>
      </c>
      <c r="L80" s="21"/>
      <c r="M80" s="18"/>
      <c r="N80" s="18"/>
      <c r="O80" s="21"/>
      <c r="P80" s="27"/>
      <c r="Q80" s="21"/>
    </row>
    <row r="81" customFormat="false" ht="15.75" hidden="false" customHeight="true" outlineLevel="0" collapsed="false">
      <c r="A81" s="28" t="str">
        <f aca="false">IF(C81="","",ROW()-1)</f>
        <v/>
      </c>
      <c r="B81" s="29"/>
      <c r="C81" s="29"/>
      <c r="D81" s="30"/>
      <c r="E81" s="31"/>
      <c r="F81" s="32"/>
      <c r="G81" s="33"/>
      <c r="H81" s="33"/>
      <c r="I81" s="33"/>
      <c r="J81" s="34" t="str">
        <f aca="false">IF(D81="","",ROUND((MIN(D81/50,100)*0.4)+((100-E81)*0.4)+(MIN(F81*20,100)*0.2),1))</f>
        <v/>
      </c>
      <c r="K81" s="28" t="str">
        <f aca="false">IF(J81="","",IF(J81&gt;=70,"High",IF(J81&gt;=40,"Medium","Low")))</f>
        <v/>
      </c>
      <c r="L81" s="29"/>
      <c r="M81" s="33"/>
      <c r="N81" s="33"/>
      <c r="O81" s="29"/>
      <c r="P81" s="35"/>
      <c r="Q81" s="29"/>
    </row>
    <row r="82" customFormat="false" ht="15.75" hidden="false" customHeight="true" outlineLevel="0" collapsed="false">
      <c r="A82" s="19" t="str">
        <f aca="false">IF(C82="","",ROW()-1)</f>
        <v/>
      </c>
      <c r="B82" s="21"/>
      <c r="C82" s="21"/>
      <c r="D82" s="22"/>
      <c r="E82" s="23"/>
      <c r="F82" s="24"/>
      <c r="G82" s="18"/>
      <c r="H82" s="18"/>
      <c r="I82" s="18"/>
      <c r="J82" s="25" t="str">
        <f aca="false">IF(D82="","",ROUND((MIN(D82/50,100)*0.4)+((100-E82)*0.4)+(MIN(F82*20,100)*0.2),1))</f>
        <v/>
      </c>
      <c r="K82" s="26" t="str">
        <f aca="false">IF(J82="","",IF(J82&gt;=70,"High",IF(J82&gt;=40,"Medium","Low")))</f>
        <v/>
      </c>
      <c r="L82" s="21"/>
      <c r="M82" s="18"/>
      <c r="N82" s="18"/>
      <c r="O82" s="21"/>
      <c r="P82" s="27"/>
      <c r="Q82" s="21"/>
    </row>
    <row r="83" customFormat="false" ht="15.75" hidden="false" customHeight="true" outlineLevel="0" collapsed="false">
      <c r="A83" s="28" t="str">
        <f aca="false">IF(C83="","",ROW()-1)</f>
        <v/>
      </c>
      <c r="B83" s="29"/>
      <c r="C83" s="29"/>
      <c r="D83" s="30"/>
      <c r="E83" s="31"/>
      <c r="F83" s="32"/>
      <c r="G83" s="33"/>
      <c r="H83" s="33"/>
      <c r="I83" s="33"/>
      <c r="J83" s="34" t="str">
        <f aca="false">IF(D83="","",ROUND((MIN(D83/50,100)*0.4)+((100-E83)*0.4)+(MIN(F83*20,100)*0.2),1))</f>
        <v/>
      </c>
      <c r="K83" s="28" t="str">
        <f aca="false">IF(J83="","",IF(J83&gt;=70,"High",IF(J83&gt;=40,"Medium","Low")))</f>
        <v/>
      </c>
      <c r="L83" s="29"/>
      <c r="M83" s="33"/>
      <c r="N83" s="33"/>
      <c r="O83" s="29"/>
      <c r="P83" s="35"/>
      <c r="Q83" s="29"/>
    </row>
    <row r="84" customFormat="false" ht="15.75" hidden="false" customHeight="true" outlineLevel="0" collapsed="false">
      <c r="A84" s="19" t="str">
        <f aca="false">IF(C84="","",ROW()-1)</f>
        <v/>
      </c>
      <c r="B84" s="21"/>
      <c r="C84" s="21"/>
      <c r="D84" s="22"/>
      <c r="E84" s="23"/>
      <c r="F84" s="24"/>
      <c r="G84" s="18"/>
      <c r="H84" s="18"/>
      <c r="I84" s="18"/>
      <c r="J84" s="25" t="str">
        <f aca="false">IF(D84="","",ROUND((MIN(D84/50,100)*0.4)+((100-E84)*0.4)+(MIN(F84*20,100)*0.2),1))</f>
        <v/>
      </c>
      <c r="K84" s="26" t="str">
        <f aca="false">IF(J84="","",IF(J84&gt;=70,"High",IF(J84&gt;=40,"Medium","Low")))</f>
        <v/>
      </c>
      <c r="L84" s="21"/>
      <c r="M84" s="18"/>
      <c r="N84" s="18"/>
      <c r="O84" s="21"/>
      <c r="P84" s="27"/>
      <c r="Q84" s="21"/>
    </row>
    <row r="85" customFormat="false" ht="15.75" hidden="false" customHeight="true" outlineLevel="0" collapsed="false">
      <c r="A85" s="28" t="str">
        <f aca="false">IF(C85="","",ROW()-1)</f>
        <v/>
      </c>
      <c r="B85" s="29"/>
      <c r="C85" s="29"/>
      <c r="D85" s="30"/>
      <c r="E85" s="31"/>
      <c r="F85" s="32"/>
      <c r="G85" s="33"/>
      <c r="H85" s="33"/>
      <c r="I85" s="33"/>
      <c r="J85" s="34" t="str">
        <f aca="false">IF(D85="","",ROUND((MIN(D85/50,100)*0.4)+((100-E85)*0.4)+(MIN(F85*20,100)*0.2),1))</f>
        <v/>
      </c>
      <c r="K85" s="28" t="str">
        <f aca="false">IF(J85="","",IF(J85&gt;=70,"High",IF(J85&gt;=40,"Medium","Low")))</f>
        <v/>
      </c>
      <c r="L85" s="29"/>
      <c r="M85" s="33"/>
      <c r="N85" s="33"/>
      <c r="O85" s="29"/>
      <c r="P85" s="35"/>
      <c r="Q85" s="29"/>
    </row>
    <row r="86" customFormat="false" ht="15.75" hidden="false" customHeight="true" outlineLevel="0" collapsed="false">
      <c r="A86" s="19" t="str">
        <f aca="false">IF(C86="","",ROW()-1)</f>
        <v/>
      </c>
      <c r="B86" s="21"/>
      <c r="C86" s="21"/>
      <c r="D86" s="22"/>
      <c r="E86" s="23"/>
      <c r="F86" s="24"/>
      <c r="G86" s="18"/>
      <c r="H86" s="18"/>
      <c r="I86" s="18"/>
      <c r="J86" s="25" t="str">
        <f aca="false">IF(D86="","",ROUND((MIN(D86/50,100)*0.4)+((100-E86)*0.4)+(MIN(F86*20,100)*0.2),1))</f>
        <v/>
      </c>
      <c r="K86" s="26" t="str">
        <f aca="false">IF(J86="","",IF(J86&gt;=70,"High",IF(J86&gt;=40,"Medium","Low")))</f>
        <v/>
      </c>
      <c r="L86" s="21"/>
      <c r="M86" s="18"/>
      <c r="N86" s="18"/>
      <c r="O86" s="21"/>
      <c r="P86" s="27"/>
      <c r="Q86" s="21"/>
    </row>
    <row r="87" customFormat="false" ht="15.75" hidden="false" customHeight="true" outlineLevel="0" collapsed="false">
      <c r="A87" s="28" t="str">
        <f aca="false">IF(C87="","",ROW()-1)</f>
        <v/>
      </c>
      <c r="B87" s="29"/>
      <c r="C87" s="29"/>
      <c r="D87" s="30"/>
      <c r="E87" s="31"/>
      <c r="F87" s="32"/>
      <c r="G87" s="33"/>
      <c r="H87" s="33"/>
      <c r="I87" s="33"/>
      <c r="J87" s="34" t="str">
        <f aca="false">IF(D87="","",ROUND((MIN(D87/50,100)*0.4)+((100-E87)*0.4)+(MIN(F87*20,100)*0.2),1))</f>
        <v/>
      </c>
      <c r="K87" s="28" t="str">
        <f aca="false">IF(J87="","",IF(J87&gt;=70,"High",IF(J87&gt;=40,"Medium","Low")))</f>
        <v/>
      </c>
      <c r="L87" s="29"/>
      <c r="M87" s="33"/>
      <c r="N87" s="33"/>
      <c r="O87" s="29"/>
      <c r="P87" s="35"/>
      <c r="Q87" s="29"/>
    </row>
    <row r="88" customFormat="false" ht="15.75" hidden="false" customHeight="true" outlineLevel="0" collapsed="false">
      <c r="A88" s="19" t="str">
        <f aca="false">IF(C88="","",ROW()-1)</f>
        <v/>
      </c>
      <c r="B88" s="21"/>
      <c r="C88" s="21"/>
      <c r="D88" s="22"/>
      <c r="E88" s="23"/>
      <c r="F88" s="24"/>
      <c r="G88" s="18"/>
      <c r="H88" s="18"/>
      <c r="I88" s="18"/>
      <c r="J88" s="25" t="str">
        <f aca="false">IF(D88="","",ROUND((MIN(D88/50,100)*0.4)+((100-E88)*0.4)+(MIN(F88*20,100)*0.2),1))</f>
        <v/>
      </c>
      <c r="K88" s="26" t="str">
        <f aca="false">IF(J88="","",IF(J88&gt;=70,"High",IF(J88&gt;=40,"Medium","Low")))</f>
        <v/>
      </c>
      <c r="L88" s="21"/>
      <c r="M88" s="18"/>
      <c r="N88" s="18"/>
      <c r="O88" s="21"/>
      <c r="P88" s="27"/>
      <c r="Q88" s="21"/>
    </row>
    <row r="89" customFormat="false" ht="15.75" hidden="false" customHeight="true" outlineLevel="0" collapsed="false">
      <c r="A89" s="28" t="str">
        <f aca="false">IF(C89="","",ROW()-1)</f>
        <v/>
      </c>
      <c r="B89" s="29"/>
      <c r="C89" s="29"/>
      <c r="D89" s="30"/>
      <c r="E89" s="31"/>
      <c r="F89" s="32"/>
      <c r="G89" s="33"/>
      <c r="H89" s="33"/>
      <c r="I89" s="33"/>
      <c r="J89" s="34" t="str">
        <f aca="false">IF(D89="","",ROUND((MIN(D89/50,100)*0.4)+((100-E89)*0.4)+(MIN(F89*20,100)*0.2),1))</f>
        <v/>
      </c>
      <c r="K89" s="28" t="str">
        <f aca="false">IF(J89="","",IF(J89&gt;=70,"High",IF(J89&gt;=40,"Medium","Low")))</f>
        <v/>
      </c>
      <c r="L89" s="29"/>
      <c r="M89" s="33"/>
      <c r="N89" s="33"/>
      <c r="O89" s="29"/>
      <c r="P89" s="35"/>
      <c r="Q89" s="29"/>
    </row>
    <row r="90" customFormat="false" ht="15.75" hidden="false" customHeight="true" outlineLevel="0" collapsed="false">
      <c r="A90" s="19" t="str">
        <f aca="false">IF(C90="","",ROW()-1)</f>
        <v/>
      </c>
      <c r="B90" s="21"/>
      <c r="C90" s="21"/>
      <c r="D90" s="22"/>
      <c r="E90" s="23"/>
      <c r="F90" s="24"/>
      <c r="G90" s="18"/>
      <c r="H90" s="18"/>
      <c r="I90" s="18"/>
      <c r="J90" s="25" t="str">
        <f aca="false">IF(D90="","",ROUND((MIN(D90/50,100)*0.4)+((100-E90)*0.4)+(MIN(F90*20,100)*0.2),1))</f>
        <v/>
      </c>
      <c r="K90" s="26" t="str">
        <f aca="false">IF(J90="","",IF(J90&gt;=70,"High",IF(J90&gt;=40,"Medium","Low")))</f>
        <v/>
      </c>
      <c r="L90" s="21"/>
      <c r="M90" s="18"/>
      <c r="N90" s="18"/>
      <c r="O90" s="21"/>
      <c r="P90" s="27"/>
      <c r="Q90" s="21"/>
    </row>
    <row r="91" customFormat="false" ht="15.75" hidden="false" customHeight="true" outlineLevel="0" collapsed="false">
      <c r="A91" s="28" t="str">
        <f aca="false">IF(C91="","",ROW()-1)</f>
        <v/>
      </c>
      <c r="B91" s="29"/>
      <c r="C91" s="29"/>
      <c r="D91" s="30"/>
      <c r="E91" s="31"/>
      <c r="F91" s="32"/>
      <c r="G91" s="33"/>
      <c r="H91" s="33"/>
      <c r="I91" s="33"/>
      <c r="J91" s="34" t="str">
        <f aca="false">IF(D91="","",ROUND((MIN(D91/50,100)*0.4)+((100-E91)*0.4)+(MIN(F91*20,100)*0.2),1))</f>
        <v/>
      </c>
      <c r="K91" s="28" t="str">
        <f aca="false">IF(J91="","",IF(J91&gt;=70,"High",IF(J91&gt;=40,"Medium","Low")))</f>
        <v/>
      </c>
      <c r="L91" s="29"/>
      <c r="M91" s="33"/>
      <c r="N91" s="33"/>
      <c r="O91" s="29"/>
      <c r="P91" s="35"/>
      <c r="Q91" s="29"/>
    </row>
    <row r="92" customFormat="false" ht="15.75" hidden="false" customHeight="true" outlineLevel="0" collapsed="false">
      <c r="A92" s="19" t="str">
        <f aca="false">IF(C92="","",ROW()-1)</f>
        <v/>
      </c>
      <c r="B92" s="21"/>
      <c r="C92" s="21"/>
      <c r="D92" s="22"/>
      <c r="E92" s="23"/>
      <c r="F92" s="24"/>
      <c r="G92" s="18"/>
      <c r="H92" s="18"/>
      <c r="I92" s="18"/>
      <c r="J92" s="25" t="str">
        <f aca="false">IF(D92="","",ROUND((MIN(D92/50,100)*0.4)+((100-E92)*0.4)+(MIN(F92*20,100)*0.2),1))</f>
        <v/>
      </c>
      <c r="K92" s="26" t="str">
        <f aca="false">IF(J92="","",IF(J92&gt;=70,"High",IF(J92&gt;=40,"Medium","Low")))</f>
        <v/>
      </c>
      <c r="L92" s="21"/>
      <c r="M92" s="18"/>
      <c r="N92" s="18"/>
      <c r="O92" s="21"/>
      <c r="P92" s="27"/>
      <c r="Q92" s="21"/>
    </row>
    <row r="93" customFormat="false" ht="15.75" hidden="false" customHeight="true" outlineLevel="0" collapsed="false">
      <c r="A93" s="28" t="str">
        <f aca="false">IF(C93="","",ROW()-1)</f>
        <v/>
      </c>
      <c r="B93" s="29"/>
      <c r="C93" s="29"/>
      <c r="D93" s="30"/>
      <c r="E93" s="31"/>
      <c r="F93" s="32"/>
      <c r="G93" s="33"/>
      <c r="H93" s="33"/>
      <c r="I93" s="33"/>
      <c r="J93" s="34" t="str">
        <f aca="false">IF(D93="","",ROUND((MIN(D93/50,100)*0.4)+((100-E93)*0.4)+(MIN(F93*20,100)*0.2),1))</f>
        <v/>
      </c>
      <c r="K93" s="28" t="str">
        <f aca="false">IF(J93="","",IF(J93&gt;=70,"High",IF(J93&gt;=40,"Medium","Low")))</f>
        <v/>
      </c>
      <c r="L93" s="29"/>
      <c r="M93" s="33"/>
      <c r="N93" s="33"/>
      <c r="O93" s="29"/>
      <c r="P93" s="35"/>
      <c r="Q93" s="29"/>
    </row>
    <row r="94" customFormat="false" ht="15.75" hidden="false" customHeight="true" outlineLevel="0" collapsed="false">
      <c r="A94" s="19" t="str">
        <f aca="false">IF(C94="","",ROW()-1)</f>
        <v/>
      </c>
      <c r="B94" s="21"/>
      <c r="C94" s="21"/>
      <c r="D94" s="22"/>
      <c r="E94" s="23"/>
      <c r="F94" s="24"/>
      <c r="G94" s="18"/>
      <c r="H94" s="18"/>
      <c r="I94" s="18"/>
      <c r="J94" s="25" t="str">
        <f aca="false">IF(D94="","",ROUND((MIN(D94/50,100)*0.4)+((100-E94)*0.4)+(MIN(F94*20,100)*0.2),1))</f>
        <v/>
      </c>
      <c r="K94" s="26" t="str">
        <f aca="false">IF(J94="","",IF(J94&gt;=70,"High",IF(J94&gt;=40,"Medium","Low")))</f>
        <v/>
      </c>
      <c r="L94" s="21"/>
      <c r="M94" s="18"/>
      <c r="N94" s="18"/>
      <c r="O94" s="21"/>
      <c r="P94" s="27"/>
      <c r="Q94" s="21"/>
    </row>
    <row r="95" customFormat="false" ht="15.75" hidden="false" customHeight="true" outlineLevel="0" collapsed="false">
      <c r="A95" s="28" t="str">
        <f aca="false">IF(C95="","",ROW()-1)</f>
        <v/>
      </c>
      <c r="B95" s="29"/>
      <c r="C95" s="29"/>
      <c r="D95" s="30"/>
      <c r="E95" s="31"/>
      <c r="F95" s="32"/>
      <c r="G95" s="33"/>
      <c r="H95" s="33"/>
      <c r="I95" s="33"/>
      <c r="J95" s="34" t="str">
        <f aca="false">IF(D95="","",ROUND((MIN(D95/50,100)*0.4)+((100-E95)*0.4)+(MIN(F95*20,100)*0.2),1))</f>
        <v/>
      </c>
      <c r="K95" s="28" t="str">
        <f aca="false">IF(J95="","",IF(J95&gt;=70,"High",IF(J95&gt;=40,"Medium","Low")))</f>
        <v/>
      </c>
      <c r="L95" s="29"/>
      <c r="M95" s="33"/>
      <c r="N95" s="33"/>
      <c r="O95" s="29"/>
      <c r="P95" s="35"/>
      <c r="Q95" s="29"/>
    </row>
    <row r="96" customFormat="false" ht="15.75" hidden="false" customHeight="true" outlineLevel="0" collapsed="false">
      <c r="A96" s="19" t="str">
        <f aca="false">IF(C96="","",ROW()-1)</f>
        <v/>
      </c>
      <c r="B96" s="21"/>
      <c r="C96" s="21"/>
      <c r="D96" s="22"/>
      <c r="E96" s="23"/>
      <c r="F96" s="24"/>
      <c r="G96" s="18"/>
      <c r="H96" s="18"/>
      <c r="I96" s="18"/>
      <c r="J96" s="25" t="str">
        <f aca="false">IF(D96="","",ROUND((MIN(D96/50,100)*0.4)+((100-E96)*0.4)+(MIN(F96*20,100)*0.2),1))</f>
        <v/>
      </c>
      <c r="K96" s="26" t="str">
        <f aca="false">IF(J96="","",IF(J96&gt;=70,"High",IF(J96&gt;=40,"Medium","Low")))</f>
        <v/>
      </c>
      <c r="L96" s="21"/>
      <c r="M96" s="18"/>
      <c r="N96" s="18"/>
      <c r="O96" s="21"/>
      <c r="P96" s="27"/>
      <c r="Q96" s="21"/>
    </row>
    <row r="97" customFormat="false" ht="15.75" hidden="false" customHeight="true" outlineLevel="0" collapsed="false">
      <c r="A97" s="28" t="str">
        <f aca="false">IF(C97="","",ROW()-1)</f>
        <v/>
      </c>
      <c r="B97" s="29"/>
      <c r="C97" s="29"/>
      <c r="D97" s="30"/>
      <c r="E97" s="31"/>
      <c r="F97" s="32"/>
      <c r="G97" s="33"/>
      <c r="H97" s="33"/>
      <c r="I97" s="33"/>
      <c r="J97" s="34" t="str">
        <f aca="false">IF(D97="","",ROUND((MIN(D97/50,100)*0.4)+((100-E97)*0.4)+(MIN(F97*20,100)*0.2),1))</f>
        <v/>
      </c>
      <c r="K97" s="28" t="str">
        <f aca="false">IF(J97="","",IF(J97&gt;=70,"High",IF(J97&gt;=40,"Medium","Low")))</f>
        <v/>
      </c>
      <c r="L97" s="29"/>
      <c r="M97" s="33"/>
      <c r="N97" s="33"/>
      <c r="O97" s="29"/>
      <c r="P97" s="35"/>
      <c r="Q97" s="29"/>
    </row>
    <row r="98" customFormat="false" ht="15.75" hidden="false" customHeight="true" outlineLevel="0" collapsed="false">
      <c r="A98" s="19" t="str">
        <f aca="false">IF(C98="","",ROW()-1)</f>
        <v/>
      </c>
      <c r="B98" s="21"/>
      <c r="C98" s="21"/>
      <c r="D98" s="22"/>
      <c r="E98" s="23"/>
      <c r="F98" s="24"/>
      <c r="G98" s="18"/>
      <c r="H98" s="18"/>
      <c r="I98" s="18"/>
      <c r="J98" s="25" t="str">
        <f aca="false">IF(D98="","",ROUND((MIN(D98/50,100)*0.4)+((100-E98)*0.4)+(MIN(F98*20,100)*0.2),1))</f>
        <v/>
      </c>
      <c r="K98" s="26" t="str">
        <f aca="false">IF(J98="","",IF(J98&gt;=70,"High",IF(J98&gt;=40,"Medium","Low")))</f>
        <v/>
      </c>
      <c r="L98" s="21"/>
      <c r="M98" s="18"/>
      <c r="N98" s="18"/>
      <c r="O98" s="21"/>
      <c r="P98" s="27"/>
      <c r="Q98" s="21"/>
    </row>
    <row r="99" customFormat="false" ht="15.75" hidden="false" customHeight="true" outlineLevel="0" collapsed="false">
      <c r="A99" s="28" t="str">
        <f aca="false">IF(C99="","",ROW()-1)</f>
        <v/>
      </c>
      <c r="B99" s="29"/>
      <c r="C99" s="29"/>
      <c r="D99" s="30"/>
      <c r="E99" s="31"/>
      <c r="F99" s="32"/>
      <c r="G99" s="33"/>
      <c r="H99" s="33"/>
      <c r="I99" s="33"/>
      <c r="J99" s="34" t="str">
        <f aca="false">IF(D99="","",ROUND((MIN(D99/50,100)*0.4)+((100-E99)*0.4)+(MIN(F99*20,100)*0.2),1))</f>
        <v/>
      </c>
      <c r="K99" s="28" t="str">
        <f aca="false">IF(J99="","",IF(J99&gt;=70,"High",IF(J99&gt;=40,"Medium","Low")))</f>
        <v/>
      </c>
      <c r="L99" s="29"/>
      <c r="M99" s="33"/>
      <c r="N99" s="33"/>
      <c r="O99" s="29"/>
      <c r="P99" s="35"/>
      <c r="Q99" s="29"/>
    </row>
    <row r="100" customFormat="false" ht="15.75" hidden="false" customHeight="true" outlineLevel="0" collapsed="false">
      <c r="A100" s="19" t="str">
        <f aca="false">IF(C100="","",ROW()-1)</f>
        <v/>
      </c>
      <c r="B100" s="21"/>
      <c r="C100" s="21"/>
      <c r="D100" s="22"/>
      <c r="E100" s="23"/>
      <c r="F100" s="24"/>
      <c r="G100" s="18"/>
      <c r="H100" s="18"/>
      <c r="I100" s="18"/>
      <c r="J100" s="25" t="str">
        <f aca="false">IF(D100="","",ROUND((MIN(D100/50,100)*0.4)+((100-E100)*0.4)+(MIN(F100*20,100)*0.2),1))</f>
        <v/>
      </c>
      <c r="K100" s="26" t="str">
        <f aca="false">IF(J100="","",IF(J100&gt;=70,"High",IF(J100&gt;=40,"Medium","Low")))</f>
        <v/>
      </c>
      <c r="L100" s="21"/>
      <c r="M100" s="18"/>
      <c r="N100" s="18"/>
      <c r="O100" s="21"/>
      <c r="P100" s="27"/>
      <c r="Q100" s="21"/>
    </row>
    <row r="101" customFormat="false" ht="15.75" hidden="false" customHeight="true" outlineLevel="0" collapsed="false">
      <c r="A101" s="28" t="str">
        <f aca="false">IF(C101="","",ROW()-1)</f>
        <v/>
      </c>
      <c r="B101" s="29"/>
      <c r="C101" s="29"/>
      <c r="D101" s="30"/>
      <c r="E101" s="31"/>
      <c r="F101" s="32"/>
      <c r="G101" s="33"/>
      <c r="H101" s="33"/>
      <c r="I101" s="33"/>
      <c r="J101" s="34" t="str">
        <f aca="false">IF(D101="","",ROUND((MIN(D101/50,100)*0.4)+((100-E101)*0.4)+(MIN(F101*20,100)*0.2),1))</f>
        <v/>
      </c>
      <c r="K101" s="28" t="str">
        <f aca="false">IF(J101="","",IF(J101&gt;=70,"High",IF(J101&gt;=40,"Medium","Low")))</f>
        <v/>
      </c>
      <c r="L101" s="29"/>
      <c r="M101" s="33"/>
      <c r="N101" s="33"/>
      <c r="O101" s="29"/>
      <c r="P101" s="35"/>
      <c r="Q101" s="29"/>
    </row>
    <row r="102" customFormat="false" ht="15.75" hidden="false" customHeight="true" outlineLevel="0" collapsed="false">
      <c r="A102" s="19" t="str">
        <f aca="false">IF(C102="","",ROW()-1)</f>
        <v/>
      </c>
      <c r="B102" s="21"/>
      <c r="C102" s="21"/>
      <c r="D102" s="22"/>
      <c r="E102" s="23"/>
      <c r="F102" s="24"/>
      <c r="G102" s="18"/>
      <c r="H102" s="18"/>
      <c r="I102" s="18"/>
      <c r="J102" s="25" t="str">
        <f aca="false">IF(D102="","",ROUND((MIN(D102/50,100)*0.4)+((100-E102)*0.4)+(MIN(F102*20,100)*0.2),1))</f>
        <v/>
      </c>
      <c r="K102" s="26" t="str">
        <f aca="false">IF(J102="","",IF(J102&gt;=70,"High",IF(J102&gt;=40,"Medium","Low")))</f>
        <v/>
      </c>
      <c r="L102" s="21"/>
      <c r="M102" s="18"/>
      <c r="N102" s="18"/>
      <c r="O102" s="21"/>
      <c r="P102" s="27"/>
      <c r="Q102" s="21"/>
    </row>
    <row r="103" customFormat="false" ht="15.75" hidden="false" customHeight="true" outlineLevel="0" collapsed="false">
      <c r="A103" s="28" t="str">
        <f aca="false">IF(C103="","",ROW()-1)</f>
        <v/>
      </c>
      <c r="B103" s="29"/>
      <c r="C103" s="29"/>
      <c r="D103" s="30"/>
      <c r="E103" s="31"/>
      <c r="F103" s="32"/>
      <c r="G103" s="33"/>
      <c r="H103" s="33"/>
      <c r="I103" s="33"/>
      <c r="J103" s="34" t="str">
        <f aca="false">IF(D103="","",ROUND((MIN(D103/50,100)*0.4)+((100-E103)*0.4)+(MIN(F103*20,100)*0.2),1))</f>
        <v/>
      </c>
      <c r="K103" s="28" t="str">
        <f aca="false">IF(J103="","",IF(J103&gt;=70,"High",IF(J103&gt;=40,"Medium","Low")))</f>
        <v/>
      </c>
      <c r="L103" s="29"/>
      <c r="M103" s="33"/>
      <c r="N103" s="33"/>
      <c r="O103" s="29"/>
      <c r="P103" s="35"/>
      <c r="Q103" s="29"/>
    </row>
    <row r="104" customFormat="false" ht="15.75" hidden="false" customHeight="true" outlineLevel="0" collapsed="false">
      <c r="A104" s="19" t="str">
        <f aca="false">IF(C104="","",ROW()-1)</f>
        <v/>
      </c>
      <c r="B104" s="21"/>
      <c r="C104" s="21"/>
      <c r="D104" s="22"/>
      <c r="E104" s="23"/>
      <c r="F104" s="24"/>
      <c r="G104" s="18"/>
      <c r="H104" s="18"/>
      <c r="I104" s="18"/>
      <c r="J104" s="25" t="str">
        <f aca="false">IF(D104="","",ROUND((MIN(D104/50,100)*0.4)+((100-E104)*0.4)+(MIN(F104*20,100)*0.2),1))</f>
        <v/>
      </c>
      <c r="K104" s="26" t="str">
        <f aca="false">IF(J104="","",IF(J104&gt;=70,"High",IF(J104&gt;=40,"Medium","Low")))</f>
        <v/>
      </c>
      <c r="L104" s="21"/>
      <c r="M104" s="18"/>
      <c r="N104" s="18"/>
      <c r="O104" s="21"/>
      <c r="P104" s="27"/>
      <c r="Q104" s="21"/>
    </row>
    <row r="105" customFormat="false" ht="15.75" hidden="false" customHeight="true" outlineLevel="0" collapsed="false">
      <c r="A105" s="28" t="str">
        <f aca="false">IF(C105="","",ROW()-1)</f>
        <v/>
      </c>
      <c r="B105" s="29"/>
      <c r="C105" s="29"/>
      <c r="D105" s="30"/>
      <c r="E105" s="31"/>
      <c r="F105" s="32"/>
      <c r="G105" s="33"/>
      <c r="H105" s="33"/>
      <c r="I105" s="33"/>
      <c r="J105" s="34" t="str">
        <f aca="false">IF(D105="","",ROUND((MIN(D105/50,100)*0.4)+((100-E105)*0.4)+(MIN(F105*20,100)*0.2),1))</f>
        <v/>
      </c>
      <c r="K105" s="28" t="str">
        <f aca="false">IF(J105="","",IF(J105&gt;=70,"High",IF(J105&gt;=40,"Medium","Low")))</f>
        <v/>
      </c>
      <c r="L105" s="29"/>
      <c r="M105" s="33"/>
      <c r="N105" s="33"/>
      <c r="O105" s="29"/>
      <c r="P105" s="35"/>
      <c r="Q105" s="29"/>
    </row>
    <row r="106" customFormat="false" ht="15.75" hidden="false" customHeight="true" outlineLevel="0" collapsed="false">
      <c r="A106" s="19" t="str">
        <f aca="false">IF(C106="","",ROW()-1)</f>
        <v/>
      </c>
      <c r="B106" s="21"/>
      <c r="C106" s="21"/>
      <c r="D106" s="22"/>
      <c r="E106" s="23"/>
      <c r="F106" s="24"/>
      <c r="G106" s="18"/>
      <c r="H106" s="18"/>
      <c r="I106" s="18"/>
      <c r="J106" s="25" t="str">
        <f aca="false">IF(D106="","",ROUND((MIN(D106/50,100)*0.4)+((100-E106)*0.4)+(MIN(F106*20,100)*0.2),1))</f>
        <v/>
      </c>
      <c r="K106" s="26" t="str">
        <f aca="false">IF(J106="","",IF(J106&gt;=70,"High",IF(J106&gt;=40,"Medium","Low")))</f>
        <v/>
      </c>
      <c r="L106" s="21"/>
      <c r="M106" s="18"/>
      <c r="N106" s="18"/>
      <c r="O106" s="21"/>
      <c r="P106" s="27"/>
      <c r="Q106" s="21"/>
    </row>
    <row r="107" customFormat="false" ht="15.75" hidden="false" customHeight="true" outlineLevel="0" collapsed="false">
      <c r="A107" s="28" t="str">
        <f aca="false">IF(C107="","",ROW()-1)</f>
        <v/>
      </c>
      <c r="B107" s="29"/>
      <c r="C107" s="29"/>
      <c r="D107" s="30"/>
      <c r="E107" s="31"/>
      <c r="F107" s="32"/>
      <c r="G107" s="33"/>
      <c r="H107" s="33"/>
      <c r="I107" s="33"/>
      <c r="J107" s="34" t="str">
        <f aca="false">IF(D107="","",ROUND((MIN(D107/50,100)*0.4)+((100-E107)*0.4)+(MIN(F107*20,100)*0.2),1))</f>
        <v/>
      </c>
      <c r="K107" s="28" t="str">
        <f aca="false">IF(J107="","",IF(J107&gt;=70,"High",IF(J107&gt;=40,"Medium","Low")))</f>
        <v/>
      </c>
      <c r="L107" s="29"/>
      <c r="M107" s="33"/>
      <c r="N107" s="33"/>
      <c r="O107" s="29"/>
      <c r="P107" s="35"/>
      <c r="Q107" s="29"/>
    </row>
    <row r="108" customFormat="false" ht="15.75" hidden="false" customHeight="true" outlineLevel="0" collapsed="false">
      <c r="A108" s="19" t="str">
        <f aca="false">IF(C108="","",ROW()-1)</f>
        <v/>
      </c>
      <c r="B108" s="21"/>
      <c r="C108" s="21"/>
      <c r="D108" s="22"/>
      <c r="E108" s="23"/>
      <c r="F108" s="24"/>
      <c r="G108" s="18"/>
      <c r="H108" s="18"/>
      <c r="I108" s="18"/>
      <c r="J108" s="25" t="str">
        <f aca="false">IF(D108="","",ROUND((MIN(D108/50,100)*0.4)+((100-E108)*0.4)+(MIN(F108*20,100)*0.2),1))</f>
        <v/>
      </c>
      <c r="K108" s="26" t="str">
        <f aca="false">IF(J108="","",IF(J108&gt;=70,"High",IF(J108&gt;=40,"Medium","Low")))</f>
        <v/>
      </c>
      <c r="L108" s="21"/>
      <c r="M108" s="18"/>
      <c r="N108" s="18"/>
      <c r="O108" s="21"/>
      <c r="P108" s="27"/>
      <c r="Q108" s="21"/>
    </row>
    <row r="109" customFormat="false" ht="15.75" hidden="false" customHeight="true" outlineLevel="0" collapsed="false">
      <c r="A109" s="28" t="str">
        <f aca="false">IF(C109="","",ROW()-1)</f>
        <v/>
      </c>
      <c r="B109" s="29"/>
      <c r="C109" s="29"/>
      <c r="D109" s="30"/>
      <c r="E109" s="31"/>
      <c r="F109" s="32"/>
      <c r="G109" s="33"/>
      <c r="H109" s="33"/>
      <c r="I109" s="33"/>
      <c r="J109" s="34" t="str">
        <f aca="false">IF(D109="","",ROUND((MIN(D109/50,100)*0.4)+((100-E109)*0.4)+(MIN(F109*20,100)*0.2),1))</f>
        <v/>
      </c>
      <c r="K109" s="28" t="str">
        <f aca="false">IF(J109="","",IF(J109&gt;=70,"High",IF(J109&gt;=40,"Medium","Low")))</f>
        <v/>
      </c>
      <c r="L109" s="29"/>
      <c r="M109" s="33"/>
      <c r="N109" s="33"/>
      <c r="O109" s="29"/>
      <c r="P109" s="35"/>
      <c r="Q109" s="29"/>
    </row>
    <row r="110" customFormat="false" ht="15.75" hidden="false" customHeight="true" outlineLevel="0" collapsed="false">
      <c r="A110" s="19" t="str">
        <f aca="false">IF(C110="","",ROW()-1)</f>
        <v/>
      </c>
      <c r="B110" s="21"/>
      <c r="C110" s="21"/>
      <c r="D110" s="22"/>
      <c r="E110" s="23"/>
      <c r="F110" s="24"/>
      <c r="G110" s="18"/>
      <c r="H110" s="18"/>
      <c r="I110" s="18"/>
      <c r="J110" s="25" t="str">
        <f aca="false">IF(D110="","",ROUND((MIN(D110/50,100)*0.4)+((100-E110)*0.4)+(MIN(F110*20,100)*0.2),1))</f>
        <v/>
      </c>
      <c r="K110" s="26" t="str">
        <f aca="false">IF(J110="","",IF(J110&gt;=70,"High",IF(J110&gt;=40,"Medium","Low")))</f>
        <v/>
      </c>
      <c r="L110" s="21"/>
      <c r="M110" s="18"/>
      <c r="N110" s="18"/>
      <c r="O110" s="21"/>
      <c r="P110" s="27"/>
      <c r="Q110" s="21"/>
    </row>
    <row r="111" customFormat="false" ht="15.75" hidden="false" customHeight="true" outlineLevel="0" collapsed="false">
      <c r="A111" s="28" t="str">
        <f aca="false">IF(C111="","",ROW()-1)</f>
        <v/>
      </c>
      <c r="B111" s="29"/>
      <c r="C111" s="29"/>
      <c r="D111" s="30"/>
      <c r="E111" s="31"/>
      <c r="F111" s="32"/>
      <c r="G111" s="33"/>
      <c r="H111" s="33"/>
      <c r="I111" s="33"/>
      <c r="J111" s="34" t="str">
        <f aca="false">IF(D111="","",ROUND((MIN(D111/50,100)*0.4)+((100-E111)*0.4)+(MIN(F111*20,100)*0.2),1))</f>
        <v/>
      </c>
      <c r="K111" s="28" t="str">
        <f aca="false">IF(J111="","",IF(J111&gt;=70,"High",IF(J111&gt;=40,"Medium","Low")))</f>
        <v/>
      </c>
      <c r="L111" s="29"/>
      <c r="M111" s="33"/>
      <c r="N111" s="33"/>
      <c r="O111" s="29"/>
      <c r="P111" s="35"/>
      <c r="Q111" s="29"/>
    </row>
    <row r="112" customFormat="false" ht="15.75" hidden="false" customHeight="true" outlineLevel="0" collapsed="false">
      <c r="A112" s="19" t="str">
        <f aca="false">IF(C112="","",ROW()-1)</f>
        <v/>
      </c>
      <c r="B112" s="21"/>
      <c r="C112" s="21"/>
      <c r="D112" s="22"/>
      <c r="E112" s="23"/>
      <c r="F112" s="24"/>
      <c r="G112" s="18"/>
      <c r="H112" s="18"/>
      <c r="I112" s="18"/>
      <c r="J112" s="25" t="str">
        <f aca="false">IF(D112="","",ROUND((MIN(D112/50,100)*0.4)+((100-E112)*0.4)+(MIN(F112*20,100)*0.2),1))</f>
        <v/>
      </c>
      <c r="K112" s="26" t="str">
        <f aca="false">IF(J112="","",IF(J112&gt;=70,"High",IF(J112&gt;=40,"Medium","Low")))</f>
        <v/>
      </c>
      <c r="L112" s="21"/>
      <c r="M112" s="18"/>
      <c r="N112" s="18"/>
      <c r="O112" s="21"/>
      <c r="P112" s="27"/>
      <c r="Q112" s="21"/>
    </row>
    <row r="113" customFormat="false" ht="15.75" hidden="false" customHeight="true" outlineLevel="0" collapsed="false">
      <c r="A113" s="28" t="str">
        <f aca="false">IF(C113="","",ROW()-1)</f>
        <v/>
      </c>
      <c r="B113" s="29"/>
      <c r="C113" s="29"/>
      <c r="D113" s="30"/>
      <c r="E113" s="31"/>
      <c r="F113" s="32"/>
      <c r="G113" s="33"/>
      <c r="H113" s="33"/>
      <c r="I113" s="33"/>
      <c r="J113" s="34" t="str">
        <f aca="false">IF(D113="","",ROUND((MIN(D113/50,100)*0.4)+((100-E113)*0.4)+(MIN(F113*20,100)*0.2),1))</f>
        <v/>
      </c>
      <c r="K113" s="28" t="str">
        <f aca="false">IF(J113="","",IF(J113&gt;=70,"High",IF(J113&gt;=40,"Medium","Low")))</f>
        <v/>
      </c>
      <c r="L113" s="29"/>
      <c r="M113" s="33"/>
      <c r="N113" s="33"/>
      <c r="O113" s="29"/>
      <c r="P113" s="35"/>
      <c r="Q113" s="29"/>
    </row>
    <row r="114" customFormat="false" ht="15.75" hidden="false" customHeight="true" outlineLevel="0" collapsed="false">
      <c r="A114" s="19" t="str">
        <f aca="false">IF(C114="","",ROW()-1)</f>
        <v/>
      </c>
      <c r="B114" s="21"/>
      <c r="C114" s="21"/>
      <c r="D114" s="22"/>
      <c r="E114" s="23"/>
      <c r="F114" s="24"/>
      <c r="G114" s="18"/>
      <c r="H114" s="18"/>
      <c r="I114" s="18"/>
      <c r="J114" s="25" t="str">
        <f aca="false">IF(D114="","",ROUND((MIN(D114/50,100)*0.4)+((100-E114)*0.4)+(MIN(F114*20,100)*0.2),1))</f>
        <v/>
      </c>
      <c r="K114" s="26" t="str">
        <f aca="false">IF(J114="","",IF(J114&gt;=70,"High",IF(J114&gt;=40,"Medium","Low")))</f>
        <v/>
      </c>
      <c r="L114" s="21"/>
      <c r="M114" s="18"/>
      <c r="N114" s="18"/>
      <c r="O114" s="21"/>
      <c r="P114" s="27"/>
      <c r="Q114" s="21"/>
    </row>
    <row r="115" customFormat="false" ht="15.75" hidden="false" customHeight="true" outlineLevel="0" collapsed="false">
      <c r="A115" s="28" t="str">
        <f aca="false">IF(C115="","",ROW()-1)</f>
        <v/>
      </c>
      <c r="B115" s="29"/>
      <c r="C115" s="29"/>
      <c r="D115" s="30"/>
      <c r="E115" s="31"/>
      <c r="F115" s="32"/>
      <c r="G115" s="33"/>
      <c r="H115" s="33"/>
      <c r="I115" s="33"/>
      <c r="J115" s="34" t="str">
        <f aca="false">IF(D115="","",ROUND((MIN(D115/50,100)*0.4)+((100-E115)*0.4)+(MIN(F115*20,100)*0.2),1))</f>
        <v/>
      </c>
      <c r="K115" s="28" t="str">
        <f aca="false">IF(J115="","",IF(J115&gt;=70,"High",IF(J115&gt;=40,"Medium","Low")))</f>
        <v/>
      </c>
      <c r="L115" s="29"/>
      <c r="M115" s="33"/>
      <c r="N115" s="33"/>
      <c r="O115" s="29"/>
      <c r="P115" s="35"/>
      <c r="Q115" s="29"/>
    </row>
    <row r="116" customFormat="false" ht="15.75" hidden="false" customHeight="true" outlineLevel="0" collapsed="false">
      <c r="A116" s="19" t="str">
        <f aca="false">IF(C116="","",ROW()-1)</f>
        <v/>
      </c>
      <c r="B116" s="21"/>
      <c r="C116" s="21"/>
      <c r="D116" s="22"/>
      <c r="E116" s="23"/>
      <c r="F116" s="24"/>
      <c r="G116" s="18"/>
      <c r="H116" s="18"/>
      <c r="I116" s="18"/>
      <c r="J116" s="25" t="str">
        <f aca="false">IF(D116="","",ROUND((MIN(D116/50,100)*0.4)+((100-E116)*0.4)+(MIN(F116*20,100)*0.2),1))</f>
        <v/>
      </c>
      <c r="K116" s="26" t="str">
        <f aca="false">IF(J116="","",IF(J116&gt;=70,"High",IF(J116&gt;=40,"Medium","Low")))</f>
        <v/>
      </c>
      <c r="L116" s="21"/>
      <c r="M116" s="18"/>
      <c r="N116" s="18"/>
      <c r="O116" s="21"/>
      <c r="P116" s="27"/>
      <c r="Q116" s="21"/>
    </row>
    <row r="117" customFormat="false" ht="15.75" hidden="false" customHeight="true" outlineLevel="0" collapsed="false">
      <c r="A117" s="28" t="str">
        <f aca="false">IF(C117="","",ROW()-1)</f>
        <v/>
      </c>
      <c r="B117" s="29"/>
      <c r="C117" s="29"/>
      <c r="D117" s="30"/>
      <c r="E117" s="31"/>
      <c r="F117" s="32"/>
      <c r="G117" s="33"/>
      <c r="H117" s="33"/>
      <c r="I117" s="33"/>
      <c r="J117" s="34" t="str">
        <f aca="false">IF(D117="","",ROUND((MIN(D117/50,100)*0.4)+((100-E117)*0.4)+(MIN(F117*20,100)*0.2),1))</f>
        <v/>
      </c>
      <c r="K117" s="28" t="str">
        <f aca="false">IF(J117="","",IF(J117&gt;=70,"High",IF(J117&gt;=40,"Medium","Low")))</f>
        <v/>
      </c>
      <c r="L117" s="29"/>
      <c r="M117" s="33"/>
      <c r="N117" s="33"/>
      <c r="O117" s="29"/>
      <c r="P117" s="35"/>
      <c r="Q117" s="29"/>
    </row>
    <row r="118" customFormat="false" ht="15.75" hidden="false" customHeight="true" outlineLevel="0" collapsed="false">
      <c r="A118" s="19" t="str">
        <f aca="false">IF(C118="","",ROW()-1)</f>
        <v/>
      </c>
      <c r="B118" s="21"/>
      <c r="C118" s="21"/>
      <c r="D118" s="22"/>
      <c r="E118" s="23"/>
      <c r="F118" s="24"/>
      <c r="G118" s="18"/>
      <c r="H118" s="18"/>
      <c r="I118" s="18"/>
      <c r="J118" s="25" t="str">
        <f aca="false">IF(D118="","",ROUND((MIN(D118/50,100)*0.4)+((100-E118)*0.4)+(MIN(F118*20,100)*0.2),1))</f>
        <v/>
      </c>
      <c r="K118" s="26" t="str">
        <f aca="false">IF(J118="","",IF(J118&gt;=70,"High",IF(J118&gt;=40,"Medium","Low")))</f>
        <v/>
      </c>
      <c r="L118" s="21"/>
      <c r="M118" s="18"/>
      <c r="N118" s="18"/>
      <c r="O118" s="21"/>
      <c r="P118" s="27"/>
      <c r="Q118" s="21"/>
    </row>
    <row r="119" customFormat="false" ht="15.75" hidden="false" customHeight="true" outlineLevel="0" collapsed="false">
      <c r="A119" s="28" t="str">
        <f aca="false">IF(C119="","",ROW()-1)</f>
        <v/>
      </c>
      <c r="B119" s="29"/>
      <c r="C119" s="29"/>
      <c r="D119" s="30"/>
      <c r="E119" s="31"/>
      <c r="F119" s="32"/>
      <c r="G119" s="33"/>
      <c r="H119" s="33"/>
      <c r="I119" s="33"/>
      <c r="J119" s="34" t="str">
        <f aca="false">IF(D119="","",ROUND((MIN(D119/50,100)*0.4)+((100-E119)*0.4)+(MIN(F119*20,100)*0.2),1))</f>
        <v/>
      </c>
      <c r="K119" s="28" t="str">
        <f aca="false">IF(J119="","",IF(J119&gt;=70,"High",IF(J119&gt;=40,"Medium","Low")))</f>
        <v/>
      </c>
      <c r="L119" s="29"/>
      <c r="M119" s="33"/>
      <c r="N119" s="33"/>
      <c r="O119" s="29"/>
      <c r="P119" s="35"/>
      <c r="Q119" s="29"/>
    </row>
    <row r="120" customFormat="false" ht="15.75" hidden="false" customHeight="true" outlineLevel="0" collapsed="false">
      <c r="A120" s="19" t="str">
        <f aca="false">IF(C120="","",ROW()-1)</f>
        <v/>
      </c>
      <c r="B120" s="21"/>
      <c r="C120" s="21"/>
      <c r="D120" s="22"/>
      <c r="E120" s="23"/>
      <c r="F120" s="24"/>
      <c r="G120" s="18"/>
      <c r="H120" s="18"/>
      <c r="I120" s="18"/>
      <c r="J120" s="25" t="str">
        <f aca="false">IF(D120="","",ROUND((MIN(D120/50,100)*0.4)+((100-E120)*0.4)+(MIN(F120*20,100)*0.2),1))</f>
        <v/>
      </c>
      <c r="K120" s="26" t="str">
        <f aca="false">IF(J120="","",IF(J120&gt;=70,"High",IF(J120&gt;=40,"Medium","Low")))</f>
        <v/>
      </c>
      <c r="L120" s="21"/>
      <c r="M120" s="18"/>
      <c r="N120" s="18"/>
      <c r="O120" s="21"/>
      <c r="P120" s="27"/>
      <c r="Q120" s="21"/>
    </row>
    <row r="121" customFormat="false" ht="15.75" hidden="false" customHeight="true" outlineLevel="0" collapsed="false">
      <c r="A121" s="28" t="str">
        <f aca="false">IF(C121="","",ROW()-1)</f>
        <v/>
      </c>
      <c r="B121" s="29"/>
      <c r="C121" s="29"/>
      <c r="D121" s="30"/>
      <c r="E121" s="31"/>
      <c r="F121" s="32"/>
      <c r="G121" s="33"/>
      <c r="H121" s="33"/>
      <c r="I121" s="33"/>
      <c r="J121" s="34" t="str">
        <f aca="false">IF(D121="","",ROUND((MIN(D121/50,100)*0.4)+((100-E121)*0.4)+(MIN(F121*20,100)*0.2),1))</f>
        <v/>
      </c>
      <c r="K121" s="28" t="str">
        <f aca="false">IF(J121="","",IF(J121&gt;=70,"High",IF(J121&gt;=40,"Medium","Low")))</f>
        <v/>
      </c>
      <c r="L121" s="29"/>
      <c r="M121" s="33"/>
      <c r="N121" s="33"/>
      <c r="O121" s="29"/>
      <c r="P121" s="35"/>
      <c r="Q121" s="29"/>
    </row>
    <row r="122" customFormat="false" ht="15.75" hidden="false" customHeight="true" outlineLevel="0" collapsed="false">
      <c r="A122" s="19" t="str">
        <f aca="false">IF(C122="","",ROW()-1)</f>
        <v/>
      </c>
      <c r="B122" s="21"/>
      <c r="C122" s="21"/>
      <c r="D122" s="22"/>
      <c r="E122" s="23"/>
      <c r="F122" s="24"/>
      <c r="G122" s="18"/>
      <c r="H122" s="18"/>
      <c r="I122" s="18"/>
      <c r="J122" s="25" t="str">
        <f aca="false">IF(D122="","",ROUND((MIN(D122/50,100)*0.4)+((100-E122)*0.4)+(MIN(F122*20,100)*0.2),1))</f>
        <v/>
      </c>
      <c r="K122" s="26" t="str">
        <f aca="false">IF(J122="","",IF(J122&gt;=70,"High",IF(J122&gt;=40,"Medium","Low")))</f>
        <v/>
      </c>
      <c r="L122" s="21"/>
      <c r="M122" s="18"/>
      <c r="N122" s="18"/>
      <c r="O122" s="21"/>
      <c r="P122" s="27"/>
      <c r="Q122" s="21"/>
    </row>
    <row r="123" customFormat="false" ht="15.75" hidden="false" customHeight="true" outlineLevel="0" collapsed="false">
      <c r="A123" s="28" t="str">
        <f aca="false">IF(C123="","",ROW()-1)</f>
        <v/>
      </c>
      <c r="B123" s="29"/>
      <c r="C123" s="29"/>
      <c r="D123" s="30"/>
      <c r="E123" s="31"/>
      <c r="F123" s="32"/>
      <c r="G123" s="33"/>
      <c r="H123" s="33"/>
      <c r="I123" s="33"/>
      <c r="J123" s="34" t="str">
        <f aca="false">IF(D123="","",ROUND((MIN(D123/50,100)*0.4)+((100-E123)*0.4)+(MIN(F123*20,100)*0.2),1))</f>
        <v/>
      </c>
      <c r="K123" s="28" t="str">
        <f aca="false">IF(J123="","",IF(J123&gt;=70,"High",IF(J123&gt;=40,"Medium","Low")))</f>
        <v/>
      </c>
      <c r="L123" s="29"/>
      <c r="M123" s="33"/>
      <c r="N123" s="33"/>
      <c r="O123" s="29"/>
      <c r="P123" s="35"/>
      <c r="Q123" s="29"/>
    </row>
    <row r="124" customFormat="false" ht="15.75" hidden="false" customHeight="true" outlineLevel="0" collapsed="false">
      <c r="A124" s="19" t="str">
        <f aca="false">IF(C124="","",ROW()-1)</f>
        <v/>
      </c>
      <c r="B124" s="21"/>
      <c r="C124" s="21"/>
      <c r="D124" s="22"/>
      <c r="E124" s="23"/>
      <c r="F124" s="24"/>
      <c r="G124" s="18"/>
      <c r="H124" s="18"/>
      <c r="I124" s="18"/>
      <c r="J124" s="25" t="str">
        <f aca="false">IF(D124="","",ROUND((MIN(D124/50,100)*0.4)+((100-E124)*0.4)+(MIN(F124*20,100)*0.2),1))</f>
        <v/>
      </c>
      <c r="K124" s="26" t="str">
        <f aca="false">IF(J124="","",IF(J124&gt;=70,"High",IF(J124&gt;=40,"Medium","Low")))</f>
        <v/>
      </c>
      <c r="L124" s="21"/>
      <c r="M124" s="18"/>
      <c r="N124" s="18"/>
      <c r="O124" s="21"/>
      <c r="P124" s="27"/>
      <c r="Q124" s="21"/>
    </row>
    <row r="125" customFormat="false" ht="15.75" hidden="false" customHeight="true" outlineLevel="0" collapsed="false">
      <c r="A125" s="28" t="str">
        <f aca="false">IF(C125="","",ROW()-1)</f>
        <v/>
      </c>
      <c r="B125" s="29"/>
      <c r="C125" s="29"/>
      <c r="D125" s="30"/>
      <c r="E125" s="31"/>
      <c r="F125" s="32"/>
      <c r="G125" s="33"/>
      <c r="H125" s="33"/>
      <c r="I125" s="33"/>
      <c r="J125" s="34" t="str">
        <f aca="false">IF(D125="","",ROUND((MIN(D125/50,100)*0.4)+((100-E125)*0.4)+(MIN(F125*20,100)*0.2),1))</f>
        <v/>
      </c>
      <c r="K125" s="28" t="str">
        <f aca="false">IF(J125="","",IF(J125&gt;=70,"High",IF(J125&gt;=40,"Medium","Low")))</f>
        <v/>
      </c>
      <c r="L125" s="29"/>
      <c r="M125" s="33"/>
      <c r="N125" s="33"/>
      <c r="O125" s="29"/>
      <c r="P125" s="35"/>
      <c r="Q125" s="29"/>
    </row>
    <row r="126" customFormat="false" ht="15.75" hidden="false" customHeight="true" outlineLevel="0" collapsed="false">
      <c r="A126" s="19" t="str">
        <f aca="false">IF(C126="","",ROW()-1)</f>
        <v/>
      </c>
      <c r="B126" s="21"/>
      <c r="C126" s="21"/>
      <c r="D126" s="22"/>
      <c r="E126" s="23"/>
      <c r="F126" s="24"/>
      <c r="G126" s="18"/>
      <c r="H126" s="18"/>
      <c r="I126" s="18"/>
      <c r="J126" s="25" t="str">
        <f aca="false">IF(D126="","",ROUND((MIN(D126/50,100)*0.4)+((100-E126)*0.4)+(MIN(F126*20,100)*0.2),1))</f>
        <v/>
      </c>
      <c r="K126" s="26" t="str">
        <f aca="false">IF(J126="","",IF(J126&gt;=70,"High",IF(J126&gt;=40,"Medium","Low")))</f>
        <v/>
      </c>
      <c r="L126" s="21"/>
      <c r="M126" s="18"/>
      <c r="N126" s="18"/>
      <c r="O126" s="21"/>
      <c r="P126" s="27"/>
      <c r="Q126" s="21"/>
    </row>
    <row r="127" customFormat="false" ht="15.75" hidden="false" customHeight="true" outlineLevel="0" collapsed="false">
      <c r="A127" s="28" t="str">
        <f aca="false">IF(C127="","",ROW()-1)</f>
        <v/>
      </c>
      <c r="B127" s="29"/>
      <c r="C127" s="29"/>
      <c r="D127" s="30"/>
      <c r="E127" s="31"/>
      <c r="F127" s="32"/>
      <c r="G127" s="33"/>
      <c r="H127" s="33"/>
      <c r="I127" s="33"/>
      <c r="J127" s="34" t="str">
        <f aca="false">IF(D127="","",ROUND((MIN(D127/50,100)*0.4)+((100-E127)*0.4)+(MIN(F127*20,100)*0.2),1))</f>
        <v/>
      </c>
      <c r="K127" s="28" t="str">
        <f aca="false">IF(J127="","",IF(J127&gt;=70,"High",IF(J127&gt;=40,"Medium","Low")))</f>
        <v/>
      </c>
      <c r="L127" s="29"/>
      <c r="M127" s="33"/>
      <c r="N127" s="33"/>
      <c r="O127" s="29"/>
      <c r="P127" s="35"/>
      <c r="Q127" s="29"/>
    </row>
    <row r="128" customFormat="false" ht="15.75" hidden="false" customHeight="true" outlineLevel="0" collapsed="false">
      <c r="A128" s="19" t="str">
        <f aca="false">IF(C128="","",ROW()-1)</f>
        <v/>
      </c>
      <c r="B128" s="21"/>
      <c r="C128" s="21"/>
      <c r="D128" s="22"/>
      <c r="E128" s="23"/>
      <c r="F128" s="24"/>
      <c r="G128" s="18"/>
      <c r="H128" s="18"/>
      <c r="I128" s="18"/>
      <c r="J128" s="25" t="str">
        <f aca="false">IF(D128="","",ROUND((MIN(D128/50,100)*0.4)+((100-E128)*0.4)+(MIN(F128*20,100)*0.2),1))</f>
        <v/>
      </c>
      <c r="K128" s="26" t="str">
        <f aca="false">IF(J128="","",IF(J128&gt;=70,"High",IF(J128&gt;=40,"Medium","Low")))</f>
        <v/>
      </c>
      <c r="L128" s="21"/>
      <c r="M128" s="18"/>
      <c r="N128" s="18"/>
      <c r="O128" s="21"/>
      <c r="P128" s="27"/>
      <c r="Q128" s="21"/>
    </row>
    <row r="129" customFormat="false" ht="15.75" hidden="false" customHeight="true" outlineLevel="0" collapsed="false">
      <c r="A129" s="28" t="str">
        <f aca="false">IF(C129="","",ROW()-1)</f>
        <v/>
      </c>
      <c r="B129" s="29"/>
      <c r="C129" s="29"/>
      <c r="D129" s="30"/>
      <c r="E129" s="31"/>
      <c r="F129" s="32"/>
      <c r="G129" s="33"/>
      <c r="H129" s="33"/>
      <c r="I129" s="33"/>
      <c r="J129" s="34" t="str">
        <f aca="false">IF(D129="","",ROUND((MIN(D129/50,100)*0.4)+((100-E129)*0.4)+(MIN(F129*20,100)*0.2),1))</f>
        <v/>
      </c>
      <c r="K129" s="28" t="str">
        <f aca="false">IF(J129="","",IF(J129&gt;=70,"High",IF(J129&gt;=40,"Medium","Low")))</f>
        <v/>
      </c>
      <c r="L129" s="29"/>
      <c r="M129" s="33"/>
      <c r="N129" s="33"/>
      <c r="O129" s="29"/>
      <c r="P129" s="35"/>
      <c r="Q129" s="29"/>
    </row>
    <row r="130" customFormat="false" ht="15.75" hidden="false" customHeight="true" outlineLevel="0" collapsed="false">
      <c r="A130" s="19" t="str">
        <f aca="false">IF(C130="","",ROW()-1)</f>
        <v/>
      </c>
      <c r="B130" s="21"/>
      <c r="C130" s="21"/>
      <c r="D130" s="22"/>
      <c r="E130" s="23"/>
      <c r="F130" s="24"/>
      <c r="G130" s="18"/>
      <c r="H130" s="18"/>
      <c r="I130" s="18"/>
      <c r="J130" s="25" t="str">
        <f aca="false">IF(D130="","",ROUND((MIN(D130/50,100)*0.4)+((100-E130)*0.4)+(MIN(F130*20,100)*0.2),1))</f>
        <v/>
      </c>
      <c r="K130" s="26" t="str">
        <f aca="false">IF(J130="","",IF(J130&gt;=70,"High",IF(J130&gt;=40,"Medium","Low")))</f>
        <v/>
      </c>
      <c r="L130" s="21"/>
      <c r="M130" s="18"/>
      <c r="N130" s="18"/>
      <c r="O130" s="21"/>
      <c r="P130" s="27"/>
      <c r="Q130" s="21"/>
    </row>
    <row r="131" customFormat="false" ht="15.75" hidden="false" customHeight="true" outlineLevel="0" collapsed="false">
      <c r="A131" s="28" t="str">
        <f aca="false">IF(C131="","",ROW()-1)</f>
        <v/>
      </c>
      <c r="B131" s="29"/>
      <c r="C131" s="29"/>
      <c r="D131" s="30"/>
      <c r="E131" s="31"/>
      <c r="F131" s="32"/>
      <c r="G131" s="33"/>
      <c r="H131" s="33"/>
      <c r="I131" s="33"/>
      <c r="J131" s="34" t="str">
        <f aca="false">IF(D131="","",ROUND((MIN(D131/50,100)*0.4)+((100-E131)*0.4)+(MIN(F131*20,100)*0.2),1))</f>
        <v/>
      </c>
      <c r="K131" s="28" t="str">
        <f aca="false">IF(J131="","",IF(J131&gt;=70,"High",IF(J131&gt;=40,"Medium","Low")))</f>
        <v/>
      </c>
      <c r="L131" s="29"/>
      <c r="M131" s="33"/>
      <c r="N131" s="33"/>
      <c r="O131" s="29"/>
      <c r="P131" s="35"/>
      <c r="Q131" s="29"/>
    </row>
    <row r="132" customFormat="false" ht="15.75" hidden="false" customHeight="true" outlineLevel="0" collapsed="false">
      <c r="A132" s="19" t="str">
        <f aca="false">IF(C132="","",ROW()-1)</f>
        <v/>
      </c>
      <c r="B132" s="21"/>
      <c r="C132" s="21"/>
      <c r="D132" s="22"/>
      <c r="E132" s="23"/>
      <c r="F132" s="24"/>
      <c r="G132" s="18"/>
      <c r="H132" s="18"/>
      <c r="I132" s="18"/>
      <c r="J132" s="25" t="str">
        <f aca="false">IF(D132="","",ROUND((MIN(D132/50,100)*0.4)+((100-E132)*0.4)+(MIN(F132*20,100)*0.2),1))</f>
        <v/>
      </c>
      <c r="K132" s="26" t="str">
        <f aca="false">IF(J132="","",IF(J132&gt;=70,"High",IF(J132&gt;=40,"Medium","Low")))</f>
        <v/>
      </c>
      <c r="L132" s="21"/>
      <c r="M132" s="18"/>
      <c r="N132" s="18"/>
      <c r="O132" s="21"/>
      <c r="P132" s="27"/>
      <c r="Q132" s="21"/>
    </row>
    <row r="133" customFormat="false" ht="15.75" hidden="false" customHeight="true" outlineLevel="0" collapsed="false">
      <c r="A133" s="28" t="str">
        <f aca="false">IF(C133="","",ROW()-1)</f>
        <v/>
      </c>
      <c r="B133" s="29"/>
      <c r="C133" s="29"/>
      <c r="D133" s="30"/>
      <c r="E133" s="31"/>
      <c r="F133" s="32"/>
      <c r="G133" s="33"/>
      <c r="H133" s="33"/>
      <c r="I133" s="33"/>
      <c r="J133" s="34" t="str">
        <f aca="false">IF(D133="","",ROUND((MIN(D133/50,100)*0.4)+((100-E133)*0.4)+(MIN(F133*20,100)*0.2),1))</f>
        <v/>
      </c>
      <c r="K133" s="28" t="str">
        <f aca="false">IF(J133="","",IF(J133&gt;=70,"High",IF(J133&gt;=40,"Medium","Low")))</f>
        <v/>
      </c>
      <c r="L133" s="29"/>
      <c r="M133" s="33"/>
      <c r="N133" s="33"/>
      <c r="O133" s="29"/>
      <c r="P133" s="35"/>
      <c r="Q133" s="29"/>
    </row>
    <row r="134" customFormat="false" ht="15.75" hidden="false" customHeight="true" outlineLevel="0" collapsed="false">
      <c r="A134" s="19" t="str">
        <f aca="false">IF(C134="","",ROW()-1)</f>
        <v/>
      </c>
      <c r="B134" s="21"/>
      <c r="C134" s="21"/>
      <c r="D134" s="22"/>
      <c r="E134" s="23"/>
      <c r="F134" s="24"/>
      <c r="G134" s="18"/>
      <c r="H134" s="18"/>
      <c r="I134" s="18"/>
      <c r="J134" s="25" t="str">
        <f aca="false">IF(D134="","",ROUND((MIN(D134/50,100)*0.4)+((100-E134)*0.4)+(MIN(F134*20,100)*0.2),1))</f>
        <v/>
      </c>
      <c r="K134" s="26" t="str">
        <f aca="false">IF(J134="","",IF(J134&gt;=70,"High",IF(J134&gt;=40,"Medium","Low")))</f>
        <v/>
      </c>
      <c r="L134" s="21"/>
      <c r="M134" s="18"/>
      <c r="N134" s="18"/>
      <c r="O134" s="21"/>
      <c r="P134" s="27"/>
      <c r="Q134" s="21"/>
    </row>
    <row r="135" customFormat="false" ht="15.75" hidden="false" customHeight="true" outlineLevel="0" collapsed="false">
      <c r="A135" s="28" t="str">
        <f aca="false">IF(C135="","",ROW()-1)</f>
        <v/>
      </c>
      <c r="B135" s="29"/>
      <c r="C135" s="29"/>
      <c r="D135" s="30"/>
      <c r="E135" s="31"/>
      <c r="F135" s="32"/>
      <c r="G135" s="33"/>
      <c r="H135" s="33"/>
      <c r="I135" s="33"/>
      <c r="J135" s="34" t="str">
        <f aca="false">IF(D135="","",ROUND((MIN(D135/50,100)*0.4)+((100-E135)*0.4)+(MIN(F135*20,100)*0.2),1))</f>
        <v/>
      </c>
      <c r="K135" s="28" t="str">
        <f aca="false">IF(J135="","",IF(J135&gt;=70,"High",IF(J135&gt;=40,"Medium","Low")))</f>
        <v/>
      </c>
      <c r="L135" s="29"/>
      <c r="M135" s="33"/>
      <c r="N135" s="33"/>
      <c r="O135" s="29"/>
      <c r="P135" s="35"/>
      <c r="Q135" s="29"/>
    </row>
    <row r="136" customFormat="false" ht="15.75" hidden="false" customHeight="true" outlineLevel="0" collapsed="false">
      <c r="A136" s="19" t="str">
        <f aca="false">IF(C136="","",ROW()-1)</f>
        <v/>
      </c>
      <c r="B136" s="21"/>
      <c r="C136" s="21"/>
      <c r="D136" s="22"/>
      <c r="E136" s="23"/>
      <c r="F136" s="24"/>
      <c r="G136" s="18"/>
      <c r="H136" s="18"/>
      <c r="I136" s="18"/>
      <c r="J136" s="25" t="str">
        <f aca="false">IF(D136="","",ROUND((MIN(D136/50,100)*0.4)+((100-E136)*0.4)+(MIN(F136*20,100)*0.2),1))</f>
        <v/>
      </c>
      <c r="K136" s="26" t="str">
        <f aca="false">IF(J136="","",IF(J136&gt;=70,"High",IF(J136&gt;=40,"Medium","Low")))</f>
        <v/>
      </c>
      <c r="L136" s="21"/>
      <c r="M136" s="18"/>
      <c r="N136" s="18"/>
      <c r="O136" s="21"/>
      <c r="P136" s="27"/>
      <c r="Q136" s="21"/>
    </row>
    <row r="137" customFormat="false" ht="15.75" hidden="false" customHeight="true" outlineLevel="0" collapsed="false">
      <c r="A137" s="28" t="str">
        <f aca="false">IF(C137="","",ROW()-1)</f>
        <v/>
      </c>
      <c r="B137" s="29"/>
      <c r="C137" s="29"/>
      <c r="D137" s="30"/>
      <c r="E137" s="31"/>
      <c r="F137" s="32"/>
      <c r="G137" s="33"/>
      <c r="H137" s="33"/>
      <c r="I137" s="33"/>
      <c r="J137" s="34" t="str">
        <f aca="false">IF(D137="","",ROUND((MIN(D137/50,100)*0.4)+((100-E137)*0.4)+(MIN(F137*20,100)*0.2),1))</f>
        <v/>
      </c>
      <c r="K137" s="28" t="str">
        <f aca="false">IF(J137="","",IF(J137&gt;=70,"High",IF(J137&gt;=40,"Medium","Low")))</f>
        <v/>
      </c>
      <c r="L137" s="29"/>
      <c r="M137" s="33"/>
      <c r="N137" s="33"/>
      <c r="O137" s="29"/>
      <c r="P137" s="35"/>
      <c r="Q137" s="29"/>
    </row>
    <row r="138" customFormat="false" ht="15.75" hidden="false" customHeight="true" outlineLevel="0" collapsed="false">
      <c r="A138" s="19" t="str">
        <f aca="false">IF(C138="","",ROW()-1)</f>
        <v/>
      </c>
      <c r="B138" s="21"/>
      <c r="C138" s="21"/>
      <c r="D138" s="22"/>
      <c r="E138" s="23"/>
      <c r="F138" s="24"/>
      <c r="G138" s="18"/>
      <c r="H138" s="18"/>
      <c r="I138" s="18"/>
      <c r="J138" s="25" t="str">
        <f aca="false">IF(D138="","",ROUND((MIN(D138/50,100)*0.4)+((100-E138)*0.4)+(MIN(F138*20,100)*0.2),1))</f>
        <v/>
      </c>
      <c r="K138" s="26" t="str">
        <f aca="false">IF(J138="","",IF(J138&gt;=70,"High",IF(J138&gt;=40,"Medium","Low")))</f>
        <v/>
      </c>
      <c r="L138" s="21"/>
      <c r="M138" s="18"/>
      <c r="N138" s="18"/>
      <c r="O138" s="21"/>
      <c r="P138" s="27"/>
      <c r="Q138" s="21"/>
    </row>
    <row r="139" customFormat="false" ht="15.75" hidden="false" customHeight="true" outlineLevel="0" collapsed="false">
      <c r="A139" s="28" t="str">
        <f aca="false">IF(C139="","",ROW()-1)</f>
        <v/>
      </c>
      <c r="B139" s="29"/>
      <c r="C139" s="29"/>
      <c r="D139" s="30"/>
      <c r="E139" s="31"/>
      <c r="F139" s="32"/>
      <c r="G139" s="33"/>
      <c r="H139" s="33"/>
      <c r="I139" s="33"/>
      <c r="J139" s="34" t="str">
        <f aca="false">IF(D139="","",ROUND((MIN(D139/50,100)*0.4)+((100-E139)*0.4)+(MIN(F139*20,100)*0.2),1))</f>
        <v/>
      </c>
      <c r="K139" s="28" t="str">
        <f aca="false">IF(J139="","",IF(J139&gt;=70,"High",IF(J139&gt;=40,"Medium","Low")))</f>
        <v/>
      </c>
      <c r="L139" s="29"/>
      <c r="M139" s="33"/>
      <c r="N139" s="33"/>
      <c r="O139" s="29"/>
      <c r="P139" s="35"/>
      <c r="Q139" s="29"/>
    </row>
    <row r="140" customFormat="false" ht="15.75" hidden="false" customHeight="true" outlineLevel="0" collapsed="false">
      <c r="A140" s="19" t="str">
        <f aca="false">IF(C140="","",ROW()-1)</f>
        <v/>
      </c>
      <c r="B140" s="21"/>
      <c r="C140" s="21"/>
      <c r="D140" s="22"/>
      <c r="E140" s="23"/>
      <c r="F140" s="24"/>
      <c r="G140" s="18"/>
      <c r="H140" s="18"/>
      <c r="I140" s="18"/>
      <c r="J140" s="25" t="str">
        <f aca="false">IF(D140="","",ROUND((MIN(D140/50,100)*0.4)+((100-E140)*0.4)+(MIN(F140*20,100)*0.2),1))</f>
        <v/>
      </c>
      <c r="K140" s="26" t="str">
        <f aca="false">IF(J140="","",IF(J140&gt;=70,"High",IF(J140&gt;=40,"Medium","Low")))</f>
        <v/>
      </c>
      <c r="L140" s="21"/>
      <c r="M140" s="18"/>
      <c r="N140" s="18"/>
      <c r="O140" s="21"/>
      <c r="P140" s="27"/>
      <c r="Q140" s="21"/>
    </row>
    <row r="141" customFormat="false" ht="15.75" hidden="false" customHeight="true" outlineLevel="0" collapsed="false">
      <c r="A141" s="28" t="str">
        <f aca="false">IF(C141="","",ROW()-1)</f>
        <v/>
      </c>
      <c r="B141" s="29"/>
      <c r="C141" s="29"/>
      <c r="D141" s="30"/>
      <c r="E141" s="31"/>
      <c r="F141" s="32"/>
      <c r="G141" s="33"/>
      <c r="H141" s="33"/>
      <c r="I141" s="33"/>
      <c r="J141" s="34" t="str">
        <f aca="false">IF(D141="","",ROUND((MIN(D141/50,100)*0.4)+((100-E141)*0.4)+(MIN(F141*20,100)*0.2),1))</f>
        <v/>
      </c>
      <c r="K141" s="28" t="str">
        <f aca="false">IF(J141="","",IF(J141&gt;=70,"High",IF(J141&gt;=40,"Medium","Low")))</f>
        <v/>
      </c>
      <c r="L141" s="29"/>
      <c r="M141" s="33"/>
      <c r="N141" s="33"/>
      <c r="O141" s="29"/>
      <c r="P141" s="35"/>
      <c r="Q141" s="29"/>
    </row>
    <row r="142" customFormat="false" ht="15.75" hidden="false" customHeight="true" outlineLevel="0" collapsed="false">
      <c r="A142" s="19" t="str">
        <f aca="false">IF(C142="","",ROW()-1)</f>
        <v/>
      </c>
      <c r="B142" s="21"/>
      <c r="C142" s="21"/>
      <c r="D142" s="22"/>
      <c r="E142" s="23"/>
      <c r="F142" s="24"/>
      <c r="G142" s="18"/>
      <c r="H142" s="18"/>
      <c r="I142" s="18"/>
      <c r="J142" s="25" t="str">
        <f aca="false">IF(D142="","",ROUND((MIN(D142/50,100)*0.4)+((100-E142)*0.4)+(MIN(F142*20,100)*0.2),1))</f>
        <v/>
      </c>
      <c r="K142" s="26" t="str">
        <f aca="false">IF(J142="","",IF(J142&gt;=70,"High",IF(J142&gt;=40,"Medium","Low")))</f>
        <v/>
      </c>
      <c r="L142" s="21"/>
      <c r="M142" s="18"/>
      <c r="N142" s="18"/>
      <c r="O142" s="21"/>
      <c r="P142" s="27"/>
      <c r="Q142" s="21"/>
    </row>
    <row r="143" customFormat="false" ht="15.75" hidden="false" customHeight="true" outlineLevel="0" collapsed="false">
      <c r="A143" s="28" t="str">
        <f aca="false">IF(C143="","",ROW()-1)</f>
        <v/>
      </c>
      <c r="B143" s="29"/>
      <c r="C143" s="29"/>
      <c r="D143" s="30"/>
      <c r="E143" s="31"/>
      <c r="F143" s="32"/>
      <c r="G143" s="33"/>
      <c r="H143" s="33"/>
      <c r="I143" s="33"/>
      <c r="J143" s="34" t="str">
        <f aca="false">IF(D143="","",ROUND((MIN(D143/50,100)*0.4)+((100-E143)*0.4)+(MIN(F143*20,100)*0.2),1))</f>
        <v/>
      </c>
      <c r="K143" s="28" t="str">
        <f aca="false">IF(J143="","",IF(J143&gt;=70,"High",IF(J143&gt;=40,"Medium","Low")))</f>
        <v/>
      </c>
      <c r="L143" s="29"/>
      <c r="M143" s="33"/>
      <c r="N143" s="33"/>
      <c r="O143" s="29"/>
      <c r="P143" s="35"/>
      <c r="Q143" s="29"/>
    </row>
    <row r="144" customFormat="false" ht="15.75" hidden="false" customHeight="true" outlineLevel="0" collapsed="false">
      <c r="A144" s="19" t="str">
        <f aca="false">IF(C144="","",ROW()-1)</f>
        <v/>
      </c>
      <c r="B144" s="21"/>
      <c r="C144" s="21"/>
      <c r="D144" s="22"/>
      <c r="E144" s="23"/>
      <c r="F144" s="24"/>
      <c r="G144" s="18"/>
      <c r="H144" s="18"/>
      <c r="I144" s="18"/>
      <c r="J144" s="25" t="str">
        <f aca="false">IF(D144="","",ROUND((MIN(D144/50,100)*0.4)+((100-E144)*0.4)+(MIN(F144*20,100)*0.2),1))</f>
        <v/>
      </c>
      <c r="K144" s="26" t="str">
        <f aca="false">IF(J144="","",IF(J144&gt;=70,"High",IF(J144&gt;=40,"Medium","Low")))</f>
        <v/>
      </c>
      <c r="L144" s="21"/>
      <c r="M144" s="18"/>
      <c r="N144" s="18"/>
      <c r="O144" s="21"/>
      <c r="P144" s="27"/>
      <c r="Q144" s="21"/>
    </row>
    <row r="145" customFormat="false" ht="15.75" hidden="false" customHeight="true" outlineLevel="0" collapsed="false">
      <c r="A145" s="28" t="str">
        <f aca="false">IF(C145="","",ROW()-1)</f>
        <v/>
      </c>
      <c r="B145" s="29"/>
      <c r="C145" s="29"/>
      <c r="D145" s="30"/>
      <c r="E145" s="31"/>
      <c r="F145" s="32"/>
      <c r="G145" s="33"/>
      <c r="H145" s="33"/>
      <c r="I145" s="33"/>
      <c r="J145" s="34" t="str">
        <f aca="false">IF(D145="","",ROUND((MIN(D145/50,100)*0.4)+((100-E145)*0.4)+(MIN(F145*20,100)*0.2),1))</f>
        <v/>
      </c>
      <c r="K145" s="28" t="str">
        <f aca="false">IF(J145="","",IF(J145&gt;=70,"High",IF(J145&gt;=40,"Medium","Low")))</f>
        <v/>
      </c>
      <c r="L145" s="29"/>
      <c r="M145" s="33"/>
      <c r="N145" s="33"/>
      <c r="O145" s="29"/>
      <c r="P145" s="35"/>
      <c r="Q145" s="29"/>
    </row>
    <row r="146" customFormat="false" ht="15.75" hidden="false" customHeight="true" outlineLevel="0" collapsed="false">
      <c r="A146" s="19" t="str">
        <f aca="false">IF(C146="","",ROW()-1)</f>
        <v/>
      </c>
      <c r="B146" s="21"/>
      <c r="C146" s="21"/>
      <c r="D146" s="22"/>
      <c r="E146" s="23"/>
      <c r="F146" s="24"/>
      <c r="G146" s="18"/>
      <c r="H146" s="18"/>
      <c r="I146" s="18"/>
      <c r="J146" s="25" t="str">
        <f aca="false">IF(D146="","",ROUND((MIN(D146/50,100)*0.4)+((100-E146)*0.4)+(MIN(F146*20,100)*0.2),1))</f>
        <v/>
      </c>
      <c r="K146" s="26" t="str">
        <f aca="false">IF(J146="","",IF(J146&gt;=70,"High",IF(J146&gt;=40,"Medium","Low")))</f>
        <v/>
      </c>
      <c r="L146" s="21"/>
      <c r="M146" s="18"/>
      <c r="N146" s="18"/>
      <c r="O146" s="21"/>
      <c r="P146" s="27"/>
      <c r="Q146" s="21"/>
    </row>
    <row r="147" customFormat="false" ht="15.75" hidden="false" customHeight="true" outlineLevel="0" collapsed="false">
      <c r="A147" s="28" t="str">
        <f aca="false">IF(C147="","",ROW()-1)</f>
        <v/>
      </c>
      <c r="B147" s="29"/>
      <c r="C147" s="29"/>
      <c r="D147" s="30"/>
      <c r="E147" s="31"/>
      <c r="F147" s="32"/>
      <c r="G147" s="33"/>
      <c r="H147" s="33"/>
      <c r="I147" s="33"/>
      <c r="J147" s="34" t="str">
        <f aca="false">IF(D147="","",ROUND((MIN(D147/50,100)*0.4)+((100-E147)*0.4)+(MIN(F147*20,100)*0.2),1))</f>
        <v/>
      </c>
      <c r="K147" s="28" t="str">
        <f aca="false">IF(J147="","",IF(J147&gt;=70,"High",IF(J147&gt;=40,"Medium","Low")))</f>
        <v/>
      </c>
      <c r="L147" s="29"/>
      <c r="M147" s="33"/>
      <c r="N147" s="33"/>
      <c r="O147" s="29"/>
      <c r="P147" s="35"/>
      <c r="Q147" s="29"/>
    </row>
    <row r="148" customFormat="false" ht="15.75" hidden="false" customHeight="true" outlineLevel="0" collapsed="false">
      <c r="A148" s="19" t="str">
        <f aca="false">IF(C148="","",ROW()-1)</f>
        <v/>
      </c>
      <c r="B148" s="21"/>
      <c r="C148" s="21"/>
      <c r="D148" s="22"/>
      <c r="E148" s="23"/>
      <c r="F148" s="24"/>
      <c r="G148" s="18"/>
      <c r="H148" s="18"/>
      <c r="I148" s="18"/>
      <c r="J148" s="25" t="str">
        <f aca="false">IF(D148="","",ROUND((MIN(D148/50,100)*0.4)+((100-E148)*0.4)+(MIN(F148*20,100)*0.2),1))</f>
        <v/>
      </c>
      <c r="K148" s="26" t="str">
        <f aca="false">IF(J148="","",IF(J148&gt;=70,"High",IF(J148&gt;=40,"Medium","Low")))</f>
        <v/>
      </c>
      <c r="L148" s="21"/>
      <c r="M148" s="18"/>
      <c r="N148" s="18"/>
      <c r="O148" s="21"/>
      <c r="P148" s="27"/>
      <c r="Q148" s="21"/>
    </row>
    <row r="149" customFormat="false" ht="15.75" hidden="false" customHeight="true" outlineLevel="0" collapsed="false">
      <c r="A149" s="28" t="str">
        <f aca="false">IF(C149="","",ROW()-1)</f>
        <v/>
      </c>
      <c r="B149" s="29"/>
      <c r="C149" s="29"/>
      <c r="D149" s="30"/>
      <c r="E149" s="31"/>
      <c r="F149" s="32"/>
      <c r="G149" s="33"/>
      <c r="H149" s="33"/>
      <c r="I149" s="33"/>
      <c r="J149" s="34" t="str">
        <f aca="false">IF(D149="","",ROUND((MIN(D149/50,100)*0.4)+((100-E149)*0.4)+(MIN(F149*20,100)*0.2),1))</f>
        <v/>
      </c>
      <c r="K149" s="28" t="str">
        <f aca="false">IF(J149="","",IF(J149&gt;=70,"High",IF(J149&gt;=40,"Medium","Low")))</f>
        <v/>
      </c>
      <c r="L149" s="29"/>
      <c r="M149" s="33"/>
      <c r="N149" s="33"/>
      <c r="O149" s="29"/>
      <c r="P149" s="35"/>
      <c r="Q149" s="29"/>
    </row>
    <row r="150" customFormat="false" ht="15.75" hidden="false" customHeight="true" outlineLevel="0" collapsed="false">
      <c r="A150" s="19" t="str">
        <f aca="false">IF(C150="","",ROW()-1)</f>
        <v/>
      </c>
      <c r="B150" s="21"/>
      <c r="C150" s="21"/>
      <c r="D150" s="22"/>
      <c r="E150" s="23"/>
      <c r="F150" s="24"/>
      <c r="G150" s="18"/>
      <c r="H150" s="18"/>
      <c r="I150" s="18"/>
      <c r="J150" s="25" t="str">
        <f aca="false">IF(D150="","",ROUND((MIN(D150/50,100)*0.4)+((100-E150)*0.4)+(MIN(F150*20,100)*0.2),1))</f>
        <v/>
      </c>
      <c r="K150" s="26" t="str">
        <f aca="false">IF(J150="","",IF(J150&gt;=70,"High",IF(J150&gt;=40,"Medium","Low")))</f>
        <v/>
      </c>
      <c r="L150" s="21"/>
      <c r="M150" s="18"/>
      <c r="N150" s="18"/>
      <c r="O150" s="21"/>
      <c r="P150" s="27"/>
      <c r="Q150" s="21"/>
    </row>
    <row r="151" customFormat="false" ht="15.75" hidden="false" customHeight="true" outlineLevel="0" collapsed="false">
      <c r="A151" s="28" t="str">
        <f aca="false">IF(C151="","",ROW()-1)</f>
        <v/>
      </c>
      <c r="B151" s="29"/>
      <c r="C151" s="29"/>
      <c r="D151" s="30"/>
      <c r="E151" s="31"/>
      <c r="F151" s="32"/>
      <c r="G151" s="33"/>
      <c r="H151" s="33"/>
      <c r="I151" s="33"/>
      <c r="J151" s="34" t="str">
        <f aca="false">IF(D151="","",ROUND((MIN(D151/50,100)*0.4)+((100-E151)*0.4)+(MIN(F151*20,100)*0.2),1))</f>
        <v/>
      </c>
      <c r="K151" s="28" t="str">
        <f aca="false">IF(J151="","",IF(J151&gt;=70,"High",IF(J151&gt;=40,"Medium","Low")))</f>
        <v/>
      </c>
      <c r="L151" s="29"/>
      <c r="M151" s="33"/>
      <c r="N151" s="33"/>
      <c r="O151" s="29"/>
      <c r="P151" s="35"/>
      <c r="Q151" s="29"/>
    </row>
    <row r="152" customFormat="false" ht="15.75" hidden="false" customHeight="true" outlineLevel="0" collapsed="false">
      <c r="A152" s="19" t="str">
        <f aca="false">IF(C152="","",ROW()-1)</f>
        <v/>
      </c>
      <c r="B152" s="21"/>
      <c r="C152" s="21"/>
      <c r="D152" s="22"/>
      <c r="E152" s="23"/>
      <c r="F152" s="24"/>
      <c r="G152" s="18"/>
      <c r="H152" s="18"/>
      <c r="I152" s="18"/>
      <c r="J152" s="25" t="str">
        <f aca="false">IF(D152="","",ROUND((MIN(D152/50,100)*0.4)+((100-E152)*0.4)+(MIN(F152*20,100)*0.2),1))</f>
        <v/>
      </c>
      <c r="K152" s="26" t="str">
        <f aca="false">IF(J152="","",IF(J152&gt;=70,"High",IF(J152&gt;=40,"Medium","Low")))</f>
        <v/>
      </c>
      <c r="L152" s="21"/>
      <c r="M152" s="18"/>
      <c r="N152" s="18"/>
      <c r="O152" s="21"/>
      <c r="P152" s="27"/>
      <c r="Q152" s="21"/>
    </row>
    <row r="153" customFormat="false" ht="15.75" hidden="false" customHeight="true" outlineLevel="0" collapsed="false">
      <c r="A153" s="28" t="str">
        <f aca="false">IF(C153="","",ROW()-1)</f>
        <v/>
      </c>
      <c r="B153" s="29"/>
      <c r="C153" s="29"/>
      <c r="D153" s="30"/>
      <c r="E153" s="31"/>
      <c r="F153" s="32"/>
      <c r="G153" s="33"/>
      <c r="H153" s="33"/>
      <c r="I153" s="33"/>
      <c r="J153" s="34" t="str">
        <f aca="false">IF(D153="","",ROUND((MIN(D153/50,100)*0.4)+((100-E153)*0.4)+(MIN(F153*20,100)*0.2),1))</f>
        <v/>
      </c>
      <c r="K153" s="28" t="str">
        <f aca="false">IF(J153="","",IF(J153&gt;=70,"High",IF(J153&gt;=40,"Medium","Low")))</f>
        <v/>
      </c>
      <c r="L153" s="29"/>
      <c r="M153" s="33"/>
      <c r="N153" s="33"/>
      <c r="O153" s="29"/>
      <c r="P153" s="35"/>
      <c r="Q153" s="29"/>
    </row>
    <row r="154" customFormat="false" ht="15.75" hidden="false" customHeight="true" outlineLevel="0" collapsed="false">
      <c r="A154" s="19" t="str">
        <f aca="false">IF(C154="","",ROW()-1)</f>
        <v/>
      </c>
      <c r="B154" s="21"/>
      <c r="C154" s="21"/>
      <c r="D154" s="22"/>
      <c r="E154" s="23"/>
      <c r="F154" s="24"/>
      <c r="G154" s="18"/>
      <c r="H154" s="18"/>
      <c r="I154" s="18"/>
      <c r="J154" s="25" t="str">
        <f aca="false">IF(D154="","",ROUND((MIN(D154/50,100)*0.4)+((100-E154)*0.4)+(MIN(F154*20,100)*0.2),1))</f>
        <v/>
      </c>
      <c r="K154" s="26" t="str">
        <f aca="false">IF(J154="","",IF(J154&gt;=70,"High",IF(J154&gt;=40,"Medium","Low")))</f>
        <v/>
      </c>
      <c r="L154" s="21"/>
      <c r="M154" s="18"/>
      <c r="N154" s="18"/>
      <c r="O154" s="21"/>
      <c r="P154" s="27"/>
      <c r="Q154" s="21"/>
    </row>
    <row r="155" customFormat="false" ht="15.75" hidden="false" customHeight="true" outlineLevel="0" collapsed="false">
      <c r="A155" s="28" t="str">
        <f aca="false">IF(C155="","",ROW()-1)</f>
        <v/>
      </c>
      <c r="B155" s="29"/>
      <c r="C155" s="29"/>
      <c r="D155" s="30"/>
      <c r="E155" s="31"/>
      <c r="F155" s="32"/>
      <c r="G155" s="33"/>
      <c r="H155" s="33"/>
      <c r="I155" s="33"/>
      <c r="J155" s="34" t="str">
        <f aca="false">IF(D155="","",ROUND((MIN(D155/50,100)*0.4)+((100-E155)*0.4)+(MIN(F155*20,100)*0.2),1))</f>
        <v/>
      </c>
      <c r="K155" s="28" t="str">
        <f aca="false">IF(J155="","",IF(J155&gt;=70,"High",IF(J155&gt;=40,"Medium","Low")))</f>
        <v/>
      </c>
      <c r="L155" s="29"/>
      <c r="M155" s="33"/>
      <c r="N155" s="33"/>
      <c r="O155" s="29"/>
      <c r="P155" s="35"/>
      <c r="Q155" s="29"/>
    </row>
    <row r="156" customFormat="false" ht="15.75" hidden="false" customHeight="true" outlineLevel="0" collapsed="false">
      <c r="A156" s="19" t="str">
        <f aca="false">IF(C156="","",ROW()-1)</f>
        <v/>
      </c>
      <c r="B156" s="21"/>
      <c r="C156" s="21"/>
      <c r="D156" s="22"/>
      <c r="E156" s="23"/>
      <c r="F156" s="24"/>
      <c r="G156" s="18"/>
      <c r="H156" s="18"/>
      <c r="I156" s="18"/>
      <c r="J156" s="25" t="str">
        <f aca="false">IF(D156="","",ROUND((MIN(D156/50,100)*0.4)+((100-E156)*0.4)+(MIN(F156*20,100)*0.2),1))</f>
        <v/>
      </c>
      <c r="K156" s="26" t="str">
        <f aca="false">IF(J156="","",IF(J156&gt;=70,"High",IF(J156&gt;=40,"Medium","Low")))</f>
        <v/>
      </c>
      <c r="L156" s="21"/>
      <c r="M156" s="18"/>
      <c r="N156" s="18"/>
      <c r="O156" s="21"/>
      <c r="P156" s="27"/>
      <c r="Q156" s="21"/>
    </row>
    <row r="157" customFormat="false" ht="15.75" hidden="false" customHeight="true" outlineLevel="0" collapsed="false">
      <c r="A157" s="28" t="str">
        <f aca="false">IF(C157="","",ROW()-1)</f>
        <v/>
      </c>
      <c r="B157" s="29"/>
      <c r="C157" s="29"/>
      <c r="D157" s="30"/>
      <c r="E157" s="31"/>
      <c r="F157" s="32"/>
      <c r="G157" s="33"/>
      <c r="H157" s="33"/>
      <c r="I157" s="33"/>
      <c r="J157" s="34" t="str">
        <f aca="false">IF(D157="","",ROUND((MIN(D157/50,100)*0.4)+((100-E157)*0.4)+(MIN(F157*20,100)*0.2),1))</f>
        <v/>
      </c>
      <c r="K157" s="28" t="str">
        <f aca="false">IF(J157="","",IF(J157&gt;=70,"High",IF(J157&gt;=40,"Medium","Low")))</f>
        <v/>
      </c>
      <c r="L157" s="29"/>
      <c r="M157" s="33"/>
      <c r="N157" s="33"/>
      <c r="O157" s="29"/>
      <c r="P157" s="35"/>
      <c r="Q157" s="29"/>
    </row>
    <row r="158" customFormat="false" ht="15.75" hidden="false" customHeight="true" outlineLevel="0" collapsed="false">
      <c r="A158" s="19" t="str">
        <f aca="false">IF(C158="","",ROW()-1)</f>
        <v/>
      </c>
      <c r="B158" s="21"/>
      <c r="C158" s="21"/>
      <c r="D158" s="22"/>
      <c r="E158" s="23"/>
      <c r="F158" s="24"/>
      <c r="G158" s="18"/>
      <c r="H158" s="18"/>
      <c r="I158" s="18"/>
      <c r="J158" s="25" t="str">
        <f aca="false">IF(D158="","",ROUND((MIN(D158/50,100)*0.4)+((100-E158)*0.4)+(MIN(F158*20,100)*0.2),1))</f>
        <v/>
      </c>
      <c r="K158" s="26" t="str">
        <f aca="false">IF(J158="","",IF(J158&gt;=70,"High",IF(J158&gt;=40,"Medium","Low")))</f>
        <v/>
      </c>
      <c r="L158" s="21"/>
      <c r="M158" s="18"/>
      <c r="N158" s="18"/>
      <c r="O158" s="21"/>
      <c r="P158" s="27"/>
      <c r="Q158" s="21"/>
    </row>
    <row r="159" customFormat="false" ht="15.75" hidden="false" customHeight="true" outlineLevel="0" collapsed="false">
      <c r="A159" s="28" t="str">
        <f aca="false">IF(C159="","",ROW()-1)</f>
        <v/>
      </c>
      <c r="B159" s="29"/>
      <c r="C159" s="29"/>
      <c r="D159" s="30"/>
      <c r="E159" s="31"/>
      <c r="F159" s="32"/>
      <c r="G159" s="33"/>
      <c r="H159" s="33"/>
      <c r="I159" s="33"/>
      <c r="J159" s="34" t="str">
        <f aca="false">IF(D159="","",ROUND((MIN(D159/50,100)*0.4)+((100-E159)*0.4)+(MIN(F159*20,100)*0.2),1))</f>
        <v/>
      </c>
      <c r="K159" s="28" t="str">
        <f aca="false">IF(J159="","",IF(J159&gt;=70,"High",IF(J159&gt;=40,"Medium","Low")))</f>
        <v/>
      </c>
      <c r="L159" s="29"/>
      <c r="M159" s="33"/>
      <c r="N159" s="33"/>
      <c r="O159" s="29"/>
      <c r="P159" s="35"/>
      <c r="Q159" s="29"/>
    </row>
    <row r="160" customFormat="false" ht="15.75" hidden="false" customHeight="true" outlineLevel="0" collapsed="false">
      <c r="A160" s="19" t="str">
        <f aca="false">IF(C160="","",ROW()-1)</f>
        <v/>
      </c>
      <c r="B160" s="21"/>
      <c r="C160" s="21"/>
      <c r="D160" s="22"/>
      <c r="E160" s="23"/>
      <c r="F160" s="24"/>
      <c r="G160" s="18"/>
      <c r="H160" s="18"/>
      <c r="I160" s="18"/>
      <c r="J160" s="25" t="str">
        <f aca="false">IF(D160="","",ROUND((MIN(D160/50,100)*0.4)+((100-E160)*0.4)+(MIN(F160*20,100)*0.2),1))</f>
        <v/>
      </c>
      <c r="K160" s="26" t="str">
        <f aca="false">IF(J160="","",IF(J160&gt;=70,"High",IF(J160&gt;=40,"Medium","Low")))</f>
        <v/>
      </c>
      <c r="L160" s="21"/>
      <c r="M160" s="18"/>
      <c r="N160" s="18"/>
      <c r="O160" s="21"/>
      <c r="P160" s="27"/>
      <c r="Q160" s="21"/>
    </row>
    <row r="161" customFormat="false" ht="15.75" hidden="false" customHeight="true" outlineLevel="0" collapsed="false">
      <c r="A161" s="28" t="str">
        <f aca="false">IF(C161="","",ROW()-1)</f>
        <v/>
      </c>
      <c r="B161" s="29"/>
      <c r="C161" s="29"/>
      <c r="D161" s="30"/>
      <c r="E161" s="31"/>
      <c r="F161" s="32"/>
      <c r="G161" s="33"/>
      <c r="H161" s="33"/>
      <c r="I161" s="33"/>
      <c r="J161" s="34" t="str">
        <f aca="false">IF(D161="","",ROUND((MIN(D161/50,100)*0.4)+((100-E161)*0.4)+(MIN(F161*20,100)*0.2),1))</f>
        <v/>
      </c>
      <c r="K161" s="28" t="str">
        <f aca="false">IF(J161="","",IF(J161&gt;=70,"High",IF(J161&gt;=40,"Medium","Low")))</f>
        <v/>
      </c>
      <c r="L161" s="29"/>
      <c r="M161" s="33"/>
      <c r="N161" s="33"/>
      <c r="O161" s="29"/>
      <c r="P161" s="35"/>
      <c r="Q161" s="29"/>
    </row>
    <row r="162" customFormat="false" ht="15.75" hidden="false" customHeight="true" outlineLevel="0" collapsed="false">
      <c r="A162" s="19" t="str">
        <f aca="false">IF(C162="","",ROW()-1)</f>
        <v/>
      </c>
      <c r="B162" s="21"/>
      <c r="C162" s="21"/>
      <c r="D162" s="22"/>
      <c r="E162" s="23"/>
      <c r="F162" s="24"/>
      <c r="G162" s="18"/>
      <c r="H162" s="18"/>
      <c r="I162" s="18"/>
      <c r="J162" s="25" t="str">
        <f aca="false">IF(D162="","",ROUND((MIN(D162/50,100)*0.4)+((100-E162)*0.4)+(MIN(F162*20,100)*0.2),1))</f>
        <v/>
      </c>
      <c r="K162" s="26" t="str">
        <f aca="false">IF(J162="","",IF(J162&gt;=70,"High",IF(J162&gt;=40,"Medium","Low")))</f>
        <v/>
      </c>
      <c r="L162" s="21"/>
      <c r="M162" s="18"/>
      <c r="N162" s="18"/>
      <c r="O162" s="21"/>
      <c r="P162" s="27"/>
      <c r="Q162" s="21"/>
    </row>
    <row r="163" customFormat="false" ht="15.75" hidden="false" customHeight="true" outlineLevel="0" collapsed="false">
      <c r="A163" s="28" t="str">
        <f aca="false">IF(C163="","",ROW()-1)</f>
        <v/>
      </c>
      <c r="B163" s="29"/>
      <c r="C163" s="29"/>
      <c r="D163" s="30"/>
      <c r="E163" s="31"/>
      <c r="F163" s="32"/>
      <c r="G163" s="33"/>
      <c r="H163" s="33"/>
      <c r="I163" s="33"/>
      <c r="J163" s="34" t="str">
        <f aca="false">IF(D163="","",ROUND((MIN(D163/50,100)*0.4)+((100-E163)*0.4)+(MIN(F163*20,100)*0.2),1))</f>
        <v/>
      </c>
      <c r="K163" s="28" t="str">
        <f aca="false">IF(J163="","",IF(J163&gt;=70,"High",IF(J163&gt;=40,"Medium","Low")))</f>
        <v/>
      </c>
      <c r="L163" s="29"/>
      <c r="M163" s="33"/>
      <c r="N163" s="33"/>
      <c r="O163" s="29"/>
      <c r="P163" s="35"/>
      <c r="Q163" s="29"/>
    </row>
    <row r="164" customFormat="false" ht="15.75" hidden="false" customHeight="true" outlineLevel="0" collapsed="false">
      <c r="A164" s="19" t="str">
        <f aca="false">IF(C164="","",ROW()-1)</f>
        <v/>
      </c>
      <c r="B164" s="21"/>
      <c r="C164" s="21"/>
      <c r="D164" s="22"/>
      <c r="E164" s="23"/>
      <c r="F164" s="24"/>
      <c r="G164" s="18"/>
      <c r="H164" s="18"/>
      <c r="I164" s="18"/>
      <c r="J164" s="25" t="str">
        <f aca="false">IF(D164="","",ROUND((MIN(D164/50,100)*0.4)+((100-E164)*0.4)+(MIN(F164*20,100)*0.2),1))</f>
        <v/>
      </c>
      <c r="K164" s="26" t="str">
        <f aca="false">IF(J164="","",IF(J164&gt;=70,"High",IF(J164&gt;=40,"Medium","Low")))</f>
        <v/>
      </c>
      <c r="L164" s="21"/>
      <c r="M164" s="18"/>
      <c r="N164" s="18"/>
      <c r="O164" s="21"/>
      <c r="P164" s="27"/>
      <c r="Q164" s="21"/>
    </row>
    <row r="165" customFormat="false" ht="15.75" hidden="false" customHeight="true" outlineLevel="0" collapsed="false">
      <c r="A165" s="28" t="str">
        <f aca="false">IF(C165="","",ROW()-1)</f>
        <v/>
      </c>
      <c r="B165" s="29"/>
      <c r="C165" s="29"/>
      <c r="D165" s="30"/>
      <c r="E165" s="31"/>
      <c r="F165" s="32"/>
      <c r="G165" s="33"/>
      <c r="H165" s="33"/>
      <c r="I165" s="33"/>
      <c r="J165" s="34" t="str">
        <f aca="false">IF(D165="","",ROUND((MIN(D165/50,100)*0.4)+((100-E165)*0.4)+(MIN(F165*20,100)*0.2),1))</f>
        <v/>
      </c>
      <c r="K165" s="28" t="str">
        <f aca="false">IF(J165="","",IF(J165&gt;=70,"High",IF(J165&gt;=40,"Medium","Low")))</f>
        <v/>
      </c>
      <c r="L165" s="29"/>
      <c r="M165" s="33"/>
      <c r="N165" s="33"/>
      <c r="O165" s="29"/>
      <c r="P165" s="35"/>
      <c r="Q165" s="29"/>
    </row>
    <row r="166" customFormat="false" ht="15.75" hidden="false" customHeight="true" outlineLevel="0" collapsed="false">
      <c r="A166" s="19" t="str">
        <f aca="false">IF(C166="","",ROW()-1)</f>
        <v/>
      </c>
      <c r="B166" s="21"/>
      <c r="C166" s="21"/>
      <c r="D166" s="22"/>
      <c r="E166" s="23"/>
      <c r="F166" s="24"/>
      <c r="G166" s="18"/>
      <c r="H166" s="18"/>
      <c r="I166" s="18"/>
      <c r="J166" s="25" t="str">
        <f aca="false">IF(D166="","",ROUND((MIN(D166/50,100)*0.4)+((100-E166)*0.4)+(MIN(F166*20,100)*0.2),1))</f>
        <v/>
      </c>
      <c r="K166" s="26" t="str">
        <f aca="false">IF(J166="","",IF(J166&gt;=70,"High",IF(J166&gt;=40,"Medium","Low")))</f>
        <v/>
      </c>
      <c r="L166" s="21"/>
      <c r="M166" s="18"/>
      <c r="N166" s="18"/>
      <c r="O166" s="21"/>
      <c r="P166" s="27"/>
      <c r="Q166" s="21"/>
    </row>
    <row r="167" customFormat="false" ht="15.75" hidden="false" customHeight="true" outlineLevel="0" collapsed="false">
      <c r="A167" s="28" t="str">
        <f aca="false">IF(C167="","",ROW()-1)</f>
        <v/>
      </c>
      <c r="B167" s="29"/>
      <c r="C167" s="29"/>
      <c r="D167" s="30"/>
      <c r="E167" s="31"/>
      <c r="F167" s="32"/>
      <c r="G167" s="33"/>
      <c r="H167" s="33"/>
      <c r="I167" s="33"/>
      <c r="J167" s="34" t="str">
        <f aca="false">IF(D167="","",ROUND((MIN(D167/50,100)*0.4)+((100-E167)*0.4)+(MIN(F167*20,100)*0.2),1))</f>
        <v/>
      </c>
      <c r="K167" s="28" t="str">
        <f aca="false">IF(J167="","",IF(J167&gt;=70,"High",IF(J167&gt;=40,"Medium","Low")))</f>
        <v/>
      </c>
      <c r="L167" s="29"/>
      <c r="M167" s="33"/>
      <c r="N167" s="33"/>
      <c r="O167" s="29"/>
      <c r="P167" s="35"/>
      <c r="Q167" s="29"/>
    </row>
    <row r="168" customFormat="false" ht="15.75" hidden="false" customHeight="true" outlineLevel="0" collapsed="false">
      <c r="A168" s="19" t="str">
        <f aca="false">IF(C168="","",ROW()-1)</f>
        <v/>
      </c>
      <c r="B168" s="21"/>
      <c r="C168" s="21"/>
      <c r="D168" s="22"/>
      <c r="E168" s="23"/>
      <c r="F168" s="24"/>
      <c r="G168" s="18"/>
      <c r="H168" s="18"/>
      <c r="I168" s="18"/>
      <c r="J168" s="25" t="str">
        <f aca="false">IF(D168="","",ROUND((MIN(D168/50,100)*0.4)+((100-E168)*0.4)+(MIN(F168*20,100)*0.2),1))</f>
        <v/>
      </c>
      <c r="K168" s="26" t="str">
        <f aca="false">IF(J168="","",IF(J168&gt;=70,"High",IF(J168&gt;=40,"Medium","Low")))</f>
        <v/>
      </c>
      <c r="L168" s="21"/>
      <c r="M168" s="18"/>
      <c r="N168" s="18"/>
      <c r="O168" s="21"/>
      <c r="P168" s="27"/>
      <c r="Q168" s="21"/>
    </row>
    <row r="169" customFormat="false" ht="15.75" hidden="false" customHeight="true" outlineLevel="0" collapsed="false">
      <c r="A169" s="28" t="str">
        <f aca="false">IF(C169="","",ROW()-1)</f>
        <v/>
      </c>
      <c r="B169" s="29"/>
      <c r="C169" s="29"/>
      <c r="D169" s="30"/>
      <c r="E169" s="31"/>
      <c r="F169" s="32"/>
      <c r="G169" s="33"/>
      <c r="H169" s="33"/>
      <c r="I169" s="33"/>
      <c r="J169" s="34" t="str">
        <f aca="false">IF(D169="","",ROUND((MIN(D169/50,100)*0.4)+((100-E169)*0.4)+(MIN(F169*20,100)*0.2),1))</f>
        <v/>
      </c>
      <c r="K169" s="28" t="str">
        <f aca="false">IF(J169="","",IF(J169&gt;=70,"High",IF(J169&gt;=40,"Medium","Low")))</f>
        <v/>
      </c>
      <c r="L169" s="29"/>
      <c r="M169" s="33"/>
      <c r="N169" s="33"/>
      <c r="O169" s="29"/>
      <c r="P169" s="35"/>
      <c r="Q169" s="29"/>
    </row>
    <row r="170" customFormat="false" ht="15.75" hidden="false" customHeight="true" outlineLevel="0" collapsed="false">
      <c r="A170" s="19" t="str">
        <f aca="false">IF(C170="","",ROW()-1)</f>
        <v/>
      </c>
      <c r="B170" s="21"/>
      <c r="C170" s="21"/>
      <c r="D170" s="22"/>
      <c r="E170" s="23"/>
      <c r="F170" s="24"/>
      <c r="G170" s="18"/>
      <c r="H170" s="18"/>
      <c r="I170" s="18"/>
      <c r="J170" s="25" t="str">
        <f aca="false">IF(D170="","",ROUND((MIN(D170/50,100)*0.4)+((100-E170)*0.4)+(MIN(F170*20,100)*0.2),1))</f>
        <v/>
      </c>
      <c r="K170" s="26" t="str">
        <f aca="false">IF(J170="","",IF(J170&gt;=70,"High",IF(J170&gt;=40,"Medium","Low")))</f>
        <v/>
      </c>
      <c r="L170" s="21"/>
      <c r="M170" s="18"/>
      <c r="N170" s="18"/>
      <c r="O170" s="21"/>
      <c r="P170" s="27"/>
      <c r="Q170" s="21"/>
    </row>
    <row r="171" customFormat="false" ht="15.75" hidden="false" customHeight="true" outlineLevel="0" collapsed="false">
      <c r="A171" s="28" t="str">
        <f aca="false">IF(C171="","",ROW()-1)</f>
        <v/>
      </c>
      <c r="B171" s="29"/>
      <c r="C171" s="29"/>
      <c r="D171" s="30"/>
      <c r="E171" s="31"/>
      <c r="F171" s="32"/>
      <c r="G171" s="33"/>
      <c r="H171" s="33"/>
      <c r="I171" s="33"/>
      <c r="J171" s="34" t="str">
        <f aca="false">IF(D171="","",ROUND((MIN(D171/50,100)*0.4)+((100-E171)*0.4)+(MIN(F171*20,100)*0.2),1))</f>
        <v/>
      </c>
      <c r="K171" s="28" t="str">
        <f aca="false">IF(J171="","",IF(J171&gt;=70,"High",IF(J171&gt;=40,"Medium","Low")))</f>
        <v/>
      </c>
      <c r="L171" s="29"/>
      <c r="M171" s="33"/>
      <c r="N171" s="33"/>
      <c r="O171" s="29"/>
      <c r="P171" s="35"/>
      <c r="Q171" s="29"/>
    </row>
    <row r="172" customFormat="false" ht="15.75" hidden="false" customHeight="true" outlineLevel="0" collapsed="false">
      <c r="A172" s="19" t="str">
        <f aca="false">IF(C172="","",ROW()-1)</f>
        <v/>
      </c>
      <c r="B172" s="21"/>
      <c r="C172" s="21"/>
      <c r="D172" s="22"/>
      <c r="E172" s="23"/>
      <c r="F172" s="24"/>
      <c r="G172" s="18"/>
      <c r="H172" s="18"/>
      <c r="I172" s="18"/>
      <c r="J172" s="25" t="str">
        <f aca="false">IF(D172="","",ROUND((MIN(D172/50,100)*0.4)+((100-E172)*0.4)+(MIN(F172*20,100)*0.2),1))</f>
        <v/>
      </c>
      <c r="K172" s="26" t="str">
        <f aca="false">IF(J172="","",IF(J172&gt;=70,"High",IF(J172&gt;=40,"Medium","Low")))</f>
        <v/>
      </c>
      <c r="L172" s="21"/>
      <c r="M172" s="18"/>
      <c r="N172" s="18"/>
      <c r="O172" s="21"/>
      <c r="P172" s="27"/>
      <c r="Q172" s="21"/>
    </row>
    <row r="173" customFormat="false" ht="15.75" hidden="false" customHeight="true" outlineLevel="0" collapsed="false">
      <c r="A173" s="28" t="str">
        <f aca="false">IF(C173="","",ROW()-1)</f>
        <v/>
      </c>
      <c r="B173" s="29"/>
      <c r="C173" s="29"/>
      <c r="D173" s="30"/>
      <c r="E173" s="31"/>
      <c r="F173" s="32"/>
      <c r="G173" s="33"/>
      <c r="H173" s="33"/>
      <c r="I173" s="33"/>
      <c r="J173" s="34" t="str">
        <f aca="false">IF(D173="","",ROUND((MIN(D173/50,100)*0.4)+((100-E173)*0.4)+(MIN(F173*20,100)*0.2),1))</f>
        <v/>
      </c>
      <c r="K173" s="28" t="str">
        <f aca="false">IF(J173="","",IF(J173&gt;=70,"High",IF(J173&gt;=40,"Medium","Low")))</f>
        <v/>
      </c>
      <c r="L173" s="29"/>
      <c r="M173" s="33"/>
      <c r="N173" s="33"/>
      <c r="O173" s="29"/>
      <c r="P173" s="35"/>
      <c r="Q173" s="29"/>
    </row>
    <row r="174" customFormat="false" ht="15.75" hidden="false" customHeight="true" outlineLevel="0" collapsed="false">
      <c r="A174" s="19" t="str">
        <f aca="false">IF(C174="","",ROW()-1)</f>
        <v/>
      </c>
      <c r="B174" s="21"/>
      <c r="C174" s="21"/>
      <c r="D174" s="22"/>
      <c r="E174" s="23"/>
      <c r="F174" s="24"/>
      <c r="G174" s="18"/>
      <c r="H174" s="18"/>
      <c r="I174" s="18"/>
      <c r="J174" s="25" t="str">
        <f aca="false">IF(D174="","",ROUND((MIN(D174/50,100)*0.4)+((100-E174)*0.4)+(MIN(F174*20,100)*0.2),1))</f>
        <v/>
      </c>
      <c r="K174" s="26" t="str">
        <f aca="false">IF(J174="","",IF(J174&gt;=70,"High",IF(J174&gt;=40,"Medium","Low")))</f>
        <v/>
      </c>
      <c r="L174" s="21"/>
      <c r="M174" s="18"/>
      <c r="N174" s="18"/>
      <c r="O174" s="21"/>
      <c r="P174" s="27"/>
      <c r="Q174" s="21"/>
    </row>
    <row r="175" customFormat="false" ht="15.75" hidden="false" customHeight="true" outlineLevel="0" collapsed="false">
      <c r="A175" s="28" t="str">
        <f aca="false">IF(C175="","",ROW()-1)</f>
        <v/>
      </c>
      <c r="B175" s="29"/>
      <c r="C175" s="29"/>
      <c r="D175" s="30"/>
      <c r="E175" s="31"/>
      <c r="F175" s="32"/>
      <c r="G175" s="33"/>
      <c r="H175" s="33"/>
      <c r="I175" s="33"/>
      <c r="J175" s="34" t="str">
        <f aca="false">IF(D175="","",ROUND((MIN(D175/50,100)*0.4)+((100-E175)*0.4)+(MIN(F175*20,100)*0.2),1))</f>
        <v/>
      </c>
      <c r="K175" s="28" t="str">
        <f aca="false">IF(J175="","",IF(J175&gt;=70,"High",IF(J175&gt;=40,"Medium","Low")))</f>
        <v/>
      </c>
      <c r="L175" s="29"/>
      <c r="M175" s="33"/>
      <c r="N175" s="33"/>
      <c r="O175" s="29"/>
      <c r="P175" s="35"/>
      <c r="Q175" s="29"/>
    </row>
    <row r="176" customFormat="false" ht="15.75" hidden="false" customHeight="true" outlineLevel="0" collapsed="false">
      <c r="A176" s="19" t="str">
        <f aca="false">IF(C176="","",ROW()-1)</f>
        <v/>
      </c>
      <c r="B176" s="21"/>
      <c r="C176" s="21"/>
      <c r="D176" s="22"/>
      <c r="E176" s="23"/>
      <c r="F176" s="24"/>
      <c r="G176" s="18"/>
      <c r="H176" s="18"/>
      <c r="I176" s="18"/>
      <c r="J176" s="25" t="str">
        <f aca="false">IF(D176="","",ROUND((MIN(D176/50,100)*0.4)+((100-E176)*0.4)+(MIN(F176*20,100)*0.2),1))</f>
        <v/>
      </c>
      <c r="K176" s="26" t="str">
        <f aca="false">IF(J176="","",IF(J176&gt;=70,"High",IF(J176&gt;=40,"Medium","Low")))</f>
        <v/>
      </c>
      <c r="L176" s="21"/>
      <c r="M176" s="18"/>
      <c r="N176" s="18"/>
      <c r="O176" s="21"/>
      <c r="P176" s="27"/>
      <c r="Q176" s="21"/>
    </row>
    <row r="177" customFormat="false" ht="15.75" hidden="false" customHeight="true" outlineLevel="0" collapsed="false">
      <c r="A177" s="28" t="str">
        <f aca="false">IF(C177="","",ROW()-1)</f>
        <v/>
      </c>
      <c r="B177" s="29"/>
      <c r="C177" s="29"/>
      <c r="D177" s="30"/>
      <c r="E177" s="31"/>
      <c r="F177" s="32"/>
      <c r="G177" s="33"/>
      <c r="H177" s="33"/>
      <c r="I177" s="33"/>
      <c r="J177" s="34" t="str">
        <f aca="false">IF(D177="","",ROUND((MIN(D177/50,100)*0.4)+((100-E177)*0.4)+(MIN(F177*20,100)*0.2),1))</f>
        <v/>
      </c>
      <c r="K177" s="28" t="str">
        <f aca="false">IF(J177="","",IF(J177&gt;=70,"High",IF(J177&gt;=40,"Medium","Low")))</f>
        <v/>
      </c>
      <c r="L177" s="29"/>
      <c r="M177" s="33"/>
      <c r="N177" s="33"/>
      <c r="O177" s="29"/>
      <c r="P177" s="35"/>
      <c r="Q177" s="29"/>
    </row>
    <row r="178" customFormat="false" ht="15.75" hidden="false" customHeight="true" outlineLevel="0" collapsed="false">
      <c r="A178" s="19" t="str">
        <f aca="false">IF(C178="","",ROW()-1)</f>
        <v/>
      </c>
      <c r="B178" s="21"/>
      <c r="C178" s="21"/>
      <c r="D178" s="22"/>
      <c r="E178" s="23"/>
      <c r="F178" s="24"/>
      <c r="G178" s="18"/>
      <c r="H178" s="18"/>
      <c r="I178" s="18"/>
      <c r="J178" s="25" t="str">
        <f aca="false">IF(D178="","",ROUND((MIN(D178/50,100)*0.4)+((100-E178)*0.4)+(MIN(F178*20,100)*0.2),1))</f>
        <v/>
      </c>
      <c r="K178" s="26" t="str">
        <f aca="false">IF(J178="","",IF(J178&gt;=70,"High",IF(J178&gt;=40,"Medium","Low")))</f>
        <v/>
      </c>
      <c r="L178" s="21"/>
      <c r="M178" s="18"/>
      <c r="N178" s="18"/>
      <c r="O178" s="21"/>
      <c r="P178" s="27"/>
      <c r="Q178" s="21"/>
    </row>
    <row r="179" customFormat="false" ht="15.75" hidden="false" customHeight="true" outlineLevel="0" collapsed="false">
      <c r="A179" s="28" t="str">
        <f aca="false">IF(C179="","",ROW()-1)</f>
        <v/>
      </c>
      <c r="B179" s="29"/>
      <c r="C179" s="29"/>
      <c r="D179" s="30"/>
      <c r="E179" s="31"/>
      <c r="F179" s="32"/>
      <c r="G179" s="33"/>
      <c r="H179" s="33"/>
      <c r="I179" s="33"/>
      <c r="J179" s="34" t="str">
        <f aca="false">IF(D179="","",ROUND((MIN(D179/50,100)*0.4)+((100-E179)*0.4)+(MIN(F179*20,100)*0.2),1))</f>
        <v/>
      </c>
      <c r="K179" s="28" t="str">
        <f aca="false">IF(J179="","",IF(J179&gt;=70,"High",IF(J179&gt;=40,"Medium","Low")))</f>
        <v/>
      </c>
      <c r="L179" s="29"/>
      <c r="M179" s="33"/>
      <c r="N179" s="33"/>
      <c r="O179" s="29"/>
      <c r="P179" s="35"/>
      <c r="Q179" s="29"/>
    </row>
    <row r="180" customFormat="false" ht="15.75" hidden="false" customHeight="true" outlineLevel="0" collapsed="false">
      <c r="A180" s="19" t="str">
        <f aca="false">IF(C180="","",ROW()-1)</f>
        <v/>
      </c>
      <c r="B180" s="21"/>
      <c r="C180" s="21"/>
      <c r="D180" s="22"/>
      <c r="E180" s="23"/>
      <c r="F180" s="24"/>
      <c r="G180" s="18"/>
      <c r="H180" s="18"/>
      <c r="I180" s="18"/>
      <c r="J180" s="25" t="str">
        <f aca="false">IF(D180="","",ROUND((MIN(D180/50,100)*0.4)+((100-E180)*0.4)+(MIN(F180*20,100)*0.2),1))</f>
        <v/>
      </c>
      <c r="K180" s="26" t="str">
        <f aca="false">IF(J180="","",IF(J180&gt;=70,"High",IF(J180&gt;=40,"Medium","Low")))</f>
        <v/>
      </c>
      <c r="L180" s="21"/>
      <c r="M180" s="18"/>
      <c r="N180" s="18"/>
      <c r="O180" s="21"/>
      <c r="P180" s="27"/>
      <c r="Q180" s="21"/>
    </row>
    <row r="181" customFormat="false" ht="15.75" hidden="false" customHeight="true" outlineLevel="0" collapsed="false">
      <c r="A181" s="28" t="str">
        <f aca="false">IF(C181="","",ROW()-1)</f>
        <v/>
      </c>
      <c r="B181" s="29"/>
      <c r="C181" s="29"/>
      <c r="D181" s="30"/>
      <c r="E181" s="31"/>
      <c r="F181" s="32"/>
      <c r="G181" s="33"/>
      <c r="H181" s="33"/>
      <c r="I181" s="33"/>
      <c r="J181" s="34" t="str">
        <f aca="false">IF(D181="","",ROUND((MIN(D181/50,100)*0.4)+((100-E181)*0.4)+(MIN(F181*20,100)*0.2),1))</f>
        <v/>
      </c>
      <c r="K181" s="28" t="str">
        <f aca="false">IF(J181="","",IF(J181&gt;=70,"High",IF(J181&gt;=40,"Medium","Low")))</f>
        <v/>
      </c>
      <c r="L181" s="29"/>
      <c r="M181" s="33"/>
      <c r="N181" s="33"/>
      <c r="O181" s="29"/>
      <c r="P181" s="35"/>
      <c r="Q181" s="29"/>
    </row>
    <row r="182" customFormat="false" ht="15.75" hidden="false" customHeight="true" outlineLevel="0" collapsed="false">
      <c r="A182" s="19" t="str">
        <f aca="false">IF(C182="","",ROW()-1)</f>
        <v/>
      </c>
      <c r="B182" s="21"/>
      <c r="C182" s="21"/>
      <c r="D182" s="22"/>
      <c r="E182" s="23"/>
      <c r="F182" s="24"/>
      <c r="G182" s="18"/>
      <c r="H182" s="18"/>
      <c r="I182" s="18"/>
      <c r="J182" s="25" t="str">
        <f aca="false">IF(D182="","",ROUND((MIN(D182/50,100)*0.4)+((100-E182)*0.4)+(MIN(F182*20,100)*0.2),1))</f>
        <v/>
      </c>
      <c r="K182" s="26" t="str">
        <f aca="false">IF(J182="","",IF(J182&gt;=70,"High",IF(J182&gt;=40,"Medium","Low")))</f>
        <v/>
      </c>
      <c r="L182" s="21"/>
      <c r="M182" s="18"/>
      <c r="N182" s="18"/>
      <c r="O182" s="21"/>
      <c r="P182" s="27"/>
      <c r="Q182" s="21"/>
    </row>
    <row r="183" customFormat="false" ht="15.75" hidden="false" customHeight="true" outlineLevel="0" collapsed="false">
      <c r="A183" s="28" t="str">
        <f aca="false">IF(C183="","",ROW()-1)</f>
        <v/>
      </c>
      <c r="B183" s="29"/>
      <c r="C183" s="29"/>
      <c r="D183" s="30"/>
      <c r="E183" s="31"/>
      <c r="F183" s="32"/>
      <c r="G183" s="33"/>
      <c r="H183" s="33"/>
      <c r="I183" s="33"/>
      <c r="J183" s="34" t="str">
        <f aca="false">IF(D183="","",ROUND((MIN(D183/50,100)*0.4)+((100-E183)*0.4)+(MIN(F183*20,100)*0.2),1))</f>
        <v/>
      </c>
      <c r="K183" s="28" t="str">
        <f aca="false">IF(J183="","",IF(J183&gt;=70,"High",IF(J183&gt;=40,"Medium","Low")))</f>
        <v/>
      </c>
      <c r="L183" s="29"/>
      <c r="M183" s="33"/>
      <c r="N183" s="33"/>
      <c r="O183" s="29"/>
      <c r="P183" s="35"/>
      <c r="Q183" s="29"/>
    </row>
    <row r="184" customFormat="false" ht="15.75" hidden="false" customHeight="true" outlineLevel="0" collapsed="false">
      <c r="A184" s="19" t="str">
        <f aca="false">IF(C184="","",ROW()-1)</f>
        <v/>
      </c>
      <c r="B184" s="21"/>
      <c r="C184" s="21"/>
      <c r="D184" s="22"/>
      <c r="E184" s="23"/>
      <c r="F184" s="24"/>
      <c r="G184" s="18"/>
      <c r="H184" s="18"/>
      <c r="I184" s="18"/>
      <c r="J184" s="25" t="str">
        <f aca="false">IF(D184="","",ROUND((MIN(D184/50,100)*0.4)+((100-E184)*0.4)+(MIN(F184*20,100)*0.2),1))</f>
        <v/>
      </c>
      <c r="K184" s="26" t="str">
        <f aca="false">IF(J184="","",IF(J184&gt;=70,"High",IF(J184&gt;=40,"Medium","Low")))</f>
        <v/>
      </c>
      <c r="L184" s="21"/>
      <c r="M184" s="18"/>
      <c r="N184" s="18"/>
      <c r="O184" s="21"/>
      <c r="P184" s="27"/>
      <c r="Q184" s="21"/>
    </row>
    <row r="185" customFormat="false" ht="15.75" hidden="false" customHeight="true" outlineLevel="0" collapsed="false">
      <c r="A185" s="28" t="str">
        <f aca="false">IF(C185="","",ROW()-1)</f>
        <v/>
      </c>
      <c r="B185" s="29"/>
      <c r="C185" s="29"/>
      <c r="D185" s="30"/>
      <c r="E185" s="31"/>
      <c r="F185" s="32"/>
      <c r="G185" s="33"/>
      <c r="H185" s="33"/>
      <c r="I185" s="33"/>
      <c r="J185" s="34" t="str">
        <f aca="false">IF(D185="","",ROUND((MIN(D185/50,100)*0.4)+((100-E185)*0.4)+(MIN(F185*20,100)*0.2),1))</f>
        <v/>
      </c>
      <c r="K185" s="28" t="str">
        <f aca="false">IF(J185="","",IF(J185&gt;=70,"High",IF(J185&gt;=40,"Medium","Low")))</f>
        <v/>
      </c>
      <c r="L185" s="29"/>
      <c r="M185" s="33"/>
      <c r="N185" s="33"/>
      <c r="O185" s="29"/>
      <c r="P185" s="35"/>
      <c r="Q185" s="29"/>
    </row>
    <row r="186" customFormat="false" ht="15.75" hidden="false" customHeight="true" outlineLevel="0" collapsed="false">
      <c r="A186" s="19" t="str">
        <f aca="false">IF(C186="","",ROW()-1)</f>
        <v/>
      </c>
      <c r="B186" s="21"/>
      <c r="C186" s="21"/>
      <c r="D186" s="22"/>
      <c r="E186" s="23"/>
      <c r="F186" s="24"/>
      <c r="G186" s="18"/>
      <c r="H186" s="18"/>
      <c r="I186" s="18"/>
      <c r="J186" s="25" t="str">
        <f aca="false">IF(D186="","",ROUND((MIN(D186/50,100)*0.4)+((100-E186)*0.4)+(MIN(F186*20,100)*0.2),1))</f>
        <v/>
      </c>
      <c r="K186" s="26" t="str">
        <f aca="false">IF(J186="","",IF(J186&gt;=70,"High",IF(J186&gt;=40,"Medium","Low")))</f>
        <v/>
      </c>
      <c r="L186" s="21"/>
      <c r="M186" s="18"/>
      <c r="N186" s="18"/>
      <c r="O186" s="21"/>
      <c r="P186" s="27"/>
      <c r="Q186" s="21"/>
    </row>
    <row r="187" customFormat="false" ht="15.75" hidden="false" customHeight="true" outlineLevel="0" collapsed="false">
      <c r="A187" s="28" t="str">
        <f aca="false">IF(C187="","",ROW()-1)</f>
        <v/>
      </c>
      <c r="B187" s="29"/>
      <c r="C187" s="29"/>
      <c r="D187" s="30"/>
      <c r="E187" s="31"/>
      <c r="F187" s="32"/>
      <c r="G187" s="33"/>
      <c r="H187" s="33"/>
      <c r="I187" s="33"/>
      <c r="J187" s="34" t="str">
        <f aca="false">IF(D187="","",ROUND((MIN(D187/50,100)*0.4)+((100-E187)*0.4)+(MIN(F187*20,100)*0.2),1))</f>
        <v/>
      </c>
      <c r="K187" s="28" t="str">
        <f aca="false">IF(J187="","",IF(J187&gt;=70,"High",IF(J187&gt;=40,"Medium","Low")))</f>
        <v/>
      </c>
      <c r="L187" s="29"/>
      <c r="M187" s="33"/>
      <c r="N187" s="33"/>
      <c r="O187" s="29"/>
      <c r="P187" s="35"/>
      <c r="Q187" s="29"/>
    </row>
    <row r="188" customFormat="false" ht="15.75" hidden="false" customHeight="true" outlineLevel="0" collapsed="false">
      <c r="A188" s="19" t="str">
        <f aca="false">IF(C188="","",ROW()-1)</f>
        <v/>
      </c>
      <c r="B188" s="21"/>
      <c r="C188" s="21"/>
      <c r="D188" s="22"/>
      <c r="E188" s="23"/>
      <c r="F188" s="24"/>
      <c r="G188" s="18"/>
      <c r="H188" s="18"/>
      <c r="I188" s="18"/>
      <c r="J188" s="25" t="str">
        <f aca="false">IF(D188="","",ROUND((MIN(D188/50,100)*0.4)+((100-E188)*0.4)+(MIN(F188*20,100)*0.2),1))</f>
        <v/>
      </c>
      <c r="K188" s="26" t="str">
        <f aca="false">IF(J188="","",IF(J188&gt;=70,"High",IF(J188&gt;=40,"Medium","Low")))</f>
        <v/>
      </c>
      <c r="L188" s="21"/>
      <c r="M188" s="18"/>
      <c r="N188" s="18"/>
      <c r="O188" s="21"/>
      <c r="P188" s="27"/>
      <c r="Q188" s="21"/>
    </row>
    <row r="189" customFormat="false" ht="15.75" hidden="false" customHeight="true" outlineLevel="0" collapsed="false">
      <c r="A189" s="28" t="str">
        <f aca="false">IF(C189="","",ROW()-1)</f>
        <v/>
      </c>
      <c r="B189" s="29"/>
      <c r="C189" s="29"/>
      <c r="D189" s="30"/>
      <c r="E189" s="31"/>
      <c r="F189" s="32"/>
      <c r="G189" s="33"/>
      <c r="H189" s="33"/>
      <c r="I189" s="33"/>
      <c r="J189" s="34" t="str">
        <f aca="false">IF(D189="","",ROUND((MIN(D189/50,100)*0.4)+((100-E189)*0.4)+(MIN(F189*20,100)*0.2),1))</f>
        <v/>
      </c>
      <c r="K189" s="28" t="str">
        <f aca="false">IF(J189="","",IF(J189&gt;=70,"High",IF(J189&gt;=40,"Medium","Low")))</f>
        <v/>
      </c>
      <c r="L189" s="29"/>
      <c r="M189" s="33"/>
      <c r="N189" s="33"/>
      <c r="O189" s="29"/>
      <c r="P189" s="35"/>
      <c r="Q189" s="29"/>
    </row>
    <row r="190" customFormat="false" ht="15.75" hidden="false" customHeight="true" outlineLevel="0" collapsed="false">
      <c r="A190" s="19" t="str">
        <f aca="false">IF(C190="","",ROW()-1)</f>
        <v/>
      </c>
      <c r="B190" s="21"/>
      <c r="C190" s="21"/>
      <c r="D190" s="22"/>
      <c r="E190" s="23"/>
      <c r="F190" s="24"/>
      <c r="G190" s="18"/>
      <c r="H190" s="18"/>
      <c r="I190" s="18"/>
      <c r="J190" s="25" t="str">
        <f aca="false">IF(D190="","",ROUND((MIN(D190/50,100)*0.4)+((100-E190)*0.4)+(MIN(F190*20,100)*0.2),1))</f>
        <v/>
      </c>
      <c r="K190" s="26" t="str">
        <f aca="false">IF(J190="","",IF(J190&gt;=70,"High",IF(J190&gt;=40,"Medium","Low")))</f>
        <v/>
      </c>
      <c r="L190" s="21"/>
      <c r="M190" s="18"/>
      <c r="N190" s="18"/>
      <c r="O190" s="21"/>
      <c r="P190" s="27"/>
      <c r="Q190" s="21"/>
    </row>
    <row r="191" customFormat="false" ht="15.75" hidden="false" customHeight="true" outlineLevel="0" collapsed="false">
      <c r="A191" s="28" t="str">
        <f aca="false">IF(C191="","",ROW()-1)</f>
        <v/>
      </c>
      <c r="B191" s="29"/>
      <c r="C191" s="29"/>
      <c r="D191" s="30"/>
      <c r="E191" s="31"/>
      <c r="F191" s="32"/>
      <c r="G191" s="33"/>
      <c r="H191" s="33"/>
      <c r="I191" s="33"/>
      <c r="J191" s="34" t="str">
        <f aca="false">IF(D191="","",ROUND((MIN(D191/50,100)*0.4)+((100-E191)*0.4)+(MIN(F191*20,100)*0.2),1))</f>
        <v/>
      </c>
      <c r="K191" s="28" t="str">
        <f aca="false">IF(J191="","",IF(J191&gt;=70,"High",IF(J191&gt;=40,"Medium","Low")))</f>
        <v/>
      </c>
      <c r="L191" s="29"/>
      <c r="M191" s="33"/>
      <c r="N191" s="33"/>
      <c r="O191" s="29"/>
      <c r="P191" s="35"/>
      <c r="Q191" s="29"/>
    </row>
    <row r="192" customFormat="false" ht="15.75" hidden="false" customHeight="true" outlineLevel="0" collapsed="false">
      <c r="A192" s="19" t="str">
        <f aca="false">IF(C192="","",ROW()-1)</f>
        <v/>
      </c>
      <c r="B192" s="21"/>
      <c r="C192" s="21"/>
      <c r="D192" s="22"/>
      <c r="E192" s="23"/>
      <c r="F192" s="24"/>
      <c r="G192" s="18"/>
      <c r="H192" s="18"/>
      <c r="I192" s="18"/>
      <c r="J192" s="25" t="str">
        <f aca="false">IF(D192="","",ROUND((MIN(D192/50,100)*0.4)+((100-E192)*0.4)+(MIN(F192*20,100)*0.2),1))</f>
        <v/>
      </c>
      <c r="K192" s="26" t="str">
        <f aca="false">IF(J192="","",IF(J192&gt;=70,"High",IF(J192&gt;=40,"Medium","Low")))</f>
        <v/>
      </c>
      <c r="L192" s="21"/>
      <c r="M192" s="18"/>
      <c r="N192" s="18"/>
      <c r="O192" s="21"/>
      <c r="P192" s="27"/>
      <c r="Q192" s="21"/>
    </row>
    <row r="193" customFormat="false" ht="15.75" hidden="false" customHeight="true" outlineLevel="0" collapsed="false">
      <c r="A193" s="28" t="str">
        <f aca="false">IF(C193="","",ROW()-1)</f>
        <v/>
      </c>
      <c r="B193" s="29"/>
      <c r="C193" s="29"/>
      <c r="D193" s="30"/>
      <c r="E193" s="31"/>
      <c r="F193" s="32"/>
      <c r="G193" s="33"/>
      <c r="H193" s="33"/>
      <c r="I193" s="33"/>
      <c r="J193" s="34" t="str">
        <f aca="false">IF(D193="","",ROUND((MIN(D193/50,100)*0.4)+((100-E193)*0.4)+(MIN(F193*20,100)*0.2),1))</f>
        <v/>
      </c>
      <c r="K193" s="28" t="str">
        <f aca="false">IF(J193="","",IF(J193&gt;=70,"High",IF(J193&gt;=40,"Medium","Low")))</f>
        <v/>
      </c>
      <c r="L193" s="29"/>
      <c r="M193" s="33"/>
      <c r="N193" s="33"/>
      <c r="O193" s="29"/>
      <c r="P193" s="35"/>
      <c r="Q193" s="29"/>
    </row>
    <row r="194" customFormat="false" ht="15.75" hidden="false" customHeight="true" outlineLevel="0" collapsed="false">
      <c r="A194" s="19" t="str">
        <f aca="false">IF(C194="","",ROW()-1)</f>
        <v/>
      </c>
      <c r="B194" s="21"/>
      <c r="C194" s="21"/>
      <c r="D194" s="22"/>
      <c r="E194" s="23"/>
      <c r="F194" s="24"/>
      <c r="G194" s="18"/>
      <c r="H194" s="18"/>
      <c r="I194" s="18"/>
      <c r="J194" s="25" t="str">
        <f aca="false">IF(D194="","",ROUND((MIN(D194/50,100)*0.4)+((100-E194)*0.4)+(MIN(F194*20,100)*0.2),1))</f>
        <v/>
      </c>
      <c r="K194" s="26" t="str">
        <f aca="false">IF(J194="","",IF(J194&gt;=70,"High",IF(J194&gt;=40,"Medium","Low")))</f>
        <v/>
      </c>
      <c r="L194" s="21"/>
      <c r="M194" s="18"/>
      <c r="N194" s="18"/>
      <c r="O194" s="21"/>
      <c r="P194" s="27"/>
      <c r="Q194" s="21"/>
    </row>
    <row r="195" customFormat="false" ht="15.75" hidden="false" customHeight="true" outlineLevel="0" collapsed="false">
      <c r="A195" s="28" t="str">
        <f aca="false">IF(C195="","",ROW()-1)</f>
        <v/>
      </c>
      <c r="B195" s="29"/>
      <c r="C195" s="29"/>
      <c r="D195" s="30"/>
      <c r="E195" s="31"/>
      <c r="F195" s="32"/>
      <c r="G195" s="33"/>
      <c r="H195" s="33"/>
      <c r="I195" s="33"/>
      <c r="J195" s="34" t="str">
        <f aca="false">IF(D195="","",ROUND((MIN(D195/50,100)*0.4)+((100-E195)*0.4)+(MIN(F195*20,100)*0.2),1))</f>
        <v/>
      </c>
      <c r="K195" s="28" t="str">
        <f aca="false">IF(J195="","",IF(J195&gt;=70,"High",IF(J195&gt;=40,"Medium","Low")))</f>
        <v/>
      </c>
      <c r="L195" s="29"/>
      <c r="M195" s="33"/>
      <c r="N195" s="33"/>
      <c r="O195" s="29"/>
      <c r="P195" s="35"/>
      <c r="Q195" s="29"/>
    </row>
    <row r="196" customFormat="false" ht="15.75" hidden="false" customHeight="true" outlineLevel="0" collapsed="false">
      <c r="A196" s="19" t="str">
        <f aca="false">IF(C196="","",ROW()-1)</f>
        <v/>
      </c>
      <c r="B196" s="21"/>
      <c r="C196" s="21"/>
      <c r="D196" s="22"/>
      <c r="E196" s="23"/>
      <c r="F196" s="24"/>
      <c r="G196" s="18"/>
      <c r="H196" s="18"/>
      <c r="I196" s="18"/>
      <c r="J196" s="25" t="str">
        <f aca="false">IF(D196="","",ROUND((MIN(D196/50,100)*0.4)+((100-E196)*0.4)+(MIN(F196*20,100)*0.2),1))</f>
        <v/>
      </c>
      <c r="K196" s="26" t="str">
        <f aca="false">IF(J196="","",IF(J196&gt;=70,"High",IF(J196&gt;=40,"Medium","Low")))</f>
        <v/>
      </c>
      <c r="L196" s="21"/>
      <c r="M196" s="18"/>
      <c r="N196" s="18"/>
      <c r="O196" s="21"/>
      <c r="P196" s="27"/>
      <c r="Q196" s="21"/>
    </row>
    <row r="197" customFormat="false" ht="15.75" hidden="false" customHeight="true" outlineLevel="0" collapsed="false">
      <c r="A197" s="28" t="str">
        <f aca="false">IF(C197="","",ROW()-1)</f>
        <v/>
      </c>
      <c r="B197" s="29"/>
      <c r="C197" s="29"/>
      <c r="D197" s="30"/>
      <c r="E197" s="31"/>
      <c r="F197" s="32"/>
      <c r="G197" s="33"/>
      <c r="H197" s="33"/>
      <c r="I197" s="33"/>
      <c r="J197" s="34" t="str">
        <f aca="false">IF(D197="","",ROUND((MIN(D197/50,100)*0.4)+((100-E197)*0.4)+(MIN(F197*20,100)*0.2),1))</f>
        <v/>
      </c>
      <c r="K197" s="28" t="str">
        <f aca="false">IF(J197="","",IF(J197&gt;=70,"High",IF(J197&gt;=40,"Medium","Low")))</f>
        <v/>
      </c>
      <c r="L197" s="29"/>
      <c r="M197" s="33"/>
      <c r="N197" s="33"/>
      <c r="O197" s="29"/>
      <c r="P197" s="35"/>
      <c r="Q197" s="29"/>
    </row>
    <row r="198" customFormat="false" ht="15.75" hidden="false" customHeight="true" outlineLevel="0" collapsed="false">
      <c r="A198" s="19" t="str">
        <f aca="false">IF(C198="","",ROW()-1)</f>
        <v/>
      </c>
      <c r="B198" s="21"/>
      <c r="C198" s="21"/>
      <c r="D198" s="22"/>
      <c r="E198" s="23"/>
      <c r="F198" s="24"/>
      <c r="G198" s="18"/>
      <c r="H198" s="18"/>
      <c r="I198" s="18"/>
      <c r="J198" s="25" t="str">
        <f aca="false">IF(D198="","",ROUND((MIN(D198/50,100)*0.4)+((100-E198)*0.4)+(MIN(F198*20,100)*0.2),1))</f>
        <v/>
      </c>
      <c r="K198" s="26" t="str">
        <f aca="false">IF(J198="","",IF(J198&gt;=70,"High",IF(J198&gt;=40,"Medium","Low")))</f>
        <v/>
      </c>
      <c r="L198" s="21"/>
      <c r="M198" s="18"/>
      <c r="N198" s="18"/>
      <c r="O198" s="21"/>
      <c r="P198" s="27"/>
      <c r="Q198" s="21"/>
    </row>
    <row r="199" customFormat="false" ht="15.75" hidden="false" customHeight="true" outlineLevel="0" collapsed="false">
      <c r="A199" s="28" t="str">
        <f aca="false">IF(C199="","",ROW()-1)</f>
        <v/>
      </c>
      <c r="B199" s="29"/>
      <c r="C199" s="29"/>
      <c r="D199" s="30"/>
      <c r="E199" s="31"/>
      <c r="F199" s="32"/>
      <c r="G199" s="33"/>
      <c r="H199" s="33"/>
      <c r="I199" s="33"/>
      <c r="J199" s="34" t="str">
        <f aca="false">IF(D199="","",ROUND((MIN(D199/50,100)*0.4)+((100-E199)*0.4)+(MIN(F199*20,100)*0.2),1))</f>
        <v/>
      </c>
      <c r="K199" s="28" t="str">
        <f aca="false">IF(J199="","",IF(J199&gt;=70,"High",IF(J199&gt;=40,"Medium","Low")))</f>
        <v/>
      </c>
      <c r="L199" s="29"/>
      <c r="M199" s="33"/>
      <c r="N199" s="33"/>
      <c r="O199" s="29"/>
      <c r="P199" s="35"/>
      <c r="Q199" s="29"/>
    </row>
    <row r="200" customFormat="false" ht="15.75" hidden="false" customHeight="true" outlineLevel="0" collapsed="false">
      <c r="A200" s="19" t="str">
        <f aca="false">IF(C200="","",ROW()-1)</f>
        <v/>
      </c>
      <c r="B200" s="21"/>
      <c r="C200" s="21"/>
      <c r="D200" s="22"/>
      <c r="E200" s="23"/>
      <c r="F200" s="24"/>
      <c r="G200" s="18"/>
      <c r="H200" s="18"/>
      <c r="I200" s="18"/>
      <c r="J200" s="25" t="str">
        <f aca="false">IF(D200="","",ROUND((MIN(D200/50,100)*0.4)+((100-E200)*0.4)+(MIN(F200*20,100)*0.2),1))</f>
        <v/>
      </c>
      <c r="K200" s="26" t="str">
        <f aca="false">IF(J200="","",IF(J200&gt;=70,"High",IF(J200&gt;=40,"Medium","Low")))</f>
        <v/>
      </c>
      <c r="L200" s="21"/>
      <c r="M200" s="18"/>
      <c r="N200" s="18"/>
      <c r="O200" s="21"/>
      <c r="P200" s="27"/>
      <c r="Q200" s="21"/>
    </row>
    <row r="201" customFormat="false" ht="15.75" hidden="false" customHeight="true" outlineLevel="0" collapsed="false">
      <c r="A201" s="28" t="str">
        <f aca="false">IF(C201="","",ROW()-1)</f>
        <v/>
      </c>
      <c r="B201" s="29"/>
      <c r="C201" s="29"/>
      <c r="D201" s="30"/>
      <c r="E201" s="31"/>
      <c r="F201" s="32"/>
      <c r="G201" s="33"/>
      <c r="H201" s="33"/>
      <c r="I201" s="33"/>
      <c r="J201" s="34" t="str">
        <f aca="false">IF(D201="","",ROUND((MIN(D201/50,100)*0.4)+((100-E201)*0.4)+(MIN(F201*20,100)*0.2),1))</f>
        <v/>
      </c>
      <c r="K201" s="28" t="str">
        <f aca="false">IF(J201="","",IF(J201&gt;=70,"High",IF(J201&gt;=40,"Medium","Low")))</f>
        <v/>
      </c>
      <c r="L201" s="29"/>
      <c r="M201" s="33"/>
      <c r="N201" s="33"/>
      <c r="O201" s="29"/>
      <c r="P201" s="35"/>
      <c r="Q201" s="29"/>
    </row>
    <row r="202" customFormat="false" ht="15.75" hidden="false" customHeight="true" outlineLevel="0" collapsed="false">
      <c r="A202" s="19" t="str">
        <f aca="false">IF(C202="","",ROW()-1)</f>
        <v/>
      </c>
      <c r="B202" s="21"/>
      <c r="C202" s="21"/>
      <c r="D202" s="22"/>
      <c r="E202" s="23"/>
      <c r="F202" s="24"/>
      <c r="G202" s="18"/>
      <c r="H202" s="18"/>
      <c r="I202" s="18"/>
      <c r="J202" s="25" t="str">
        <f aca="false">IF(D202="","",ROUND((MIN(D202/50,100)*0.4)+((100-E202)*0.4)+(MIN(F202*20,100)*0.2),1))</f>
        <v/>
      </c>
      <c r="K202" s="26" t="str">
        <f aca="false">IF(J202="","",IF(J202&gt;=70,"High",IF(J202&gt;=40,"Medium","Low")))</f>
        <v/>
      </c>
      <c r="L202" s="21"/>
      <c r="M202" s="18"/>
      <c r="N202" s="18"/>
      <c r="O202" s="21"/>
      <c r="P202" s="27"/>
      <c r="Q202" s="21"/>
    </row>
    <row r="203" customFormat="false" ht="15.75" hidden="false" customHeight="true" outlineLevel="0" collapsed="false">
      <c r="A203" s="28" t="str">
        <f aca="false">IF(C203="","",ROW()-1)</f>
        <v/>
      </c>
      <c r="B203" s="29"/>
      <c r="C203" s="29"/>
      <c r="D203" s="30"/>
      <c r="E203" s="31"/>
      <c r="F203" s="32"/>
      <c r="G203" s="33"/>
      <c r="H203" s="33"/>
      <c r="I203" s="33"/>
      <c r="J203" s="34" t="str">
        <f aca="false">IF(D203="","",ROUND((MIN(D203/50,100)*0.4)+((100-E203)*0.4)+(MIN(F203*20,100)*0.2),1))</f>
        <v/>
      </c>
      <c r="K203" s="28" t="str">
        <f aca="false">IF(J203="","",IF(J203&gt;=70,"High",IF(J203&gt;=40,"Medium","Low")))</f>
        <v/>
      </c>
      <c r="L203" s="29"/>
      <c r="M203" s="33"/>
      <c r="N203" s="33"/>
      <c r="O203" s="29"/>
      <c r="P203" s="35"/>
      <c r="Q203" s="29"/>
    </row>
    <row r="204" customFormat="false" ht="15.75" hidden="false" customHeight="true" outlineLevel="0" collapsed="false">
      <c r="A204" s="19" t="str">
        <f aca="false">IF(C204="","",ROW()-1)</f>
        <v/>
      </c>
      <c r="B204" s="21"/>
      <c r="C204" s="21"/>
      <c r="D204" s="22"/>
      <c r="E204" s="23"/>
      <c r="F204" s="24"/>
      <c r="G204" s="18"/>
      <c r="H204" s="18"/>
      <c r="I204" s="18"/>
      <c r="J204" s="25" t="str">
        <f aca="false">IF(D204="","",ROUND((MIN(D204/50,100)*0.4)+((100-E204)*0.4)+(MIN(F204*20,100)*0.2),1))</f>
        <v/>
      </c>
      <c r="K204" s="26" t="str">
        <f aca="false">IF(J204="","",IF(J204&gt;=70,"High",IF(J204&gt;=40,"Medium","Low")))</f>
        <v/>
      </c>
      <c r="L204" s="21"/>
      <c r="M204" s="18"/>
      <c r="N204" s="18"/>
      <c r="O204" s="21"/>
      <c r="P204" s="27"/>
      <c r="Q204" s="21"/>
    </row>
    <row r="205" customFormat="false" ht="15.75" hidden="false" customHeight="true" outlineLevel="0" collapsed="false">
      <c r="A205" s="28" t="str">
        <f aca="false">IF(C205="","",ROW()-1)</f>
        <v/>
      </c>
      <c r="B205" s="29"/>
      <c r="C205" s="29"/>
      <c r="D205" s="30"/>
      <c r="E205" s="31"/>
      <c r="F205" s="32"/>
      <c r="G205" s="33"/>
      <c r="H205" s="33"/>
      <c r="I205" s="33"/>
      <c r="J205" s="34" t="str">
        <f aca="false">IF(D205="","",ROUND((MIN(D205/50,100)*0.4)+((100-E205)*0.4)+(MIN(F205*20,100)*0.2),1))</f>
        <v/>
      </c>
      <c r="K205" s="28" t="str">
        <f aca="false">IF(J205="","",IF(J205&gt;=70,"High",IF(J205&gt;=40,"Medium","Low")))</f>
        <v/>
      </c>
      <c r="L205" s="29"/>
      <c r="M205" s="33"/>
      <c r="N205" s="33"/>
      <c r="O205" s="29"/>
      <c r="P205" s="35"/>
      <c r="Q205" s="29"/>
    </row>
    <row r="206" customFormat="false" ht="15.75" hidden="false" customHeight="true" outlineLevel="0" collapsed="false">
      <c r="A206" s="19" t="str">
        <f aca="false">IF(C206="","",ROW()-1)</f>
        <v/>
      </c>
      <c r="B206" s="21"/>
      <c r="C206" s="21"/>
      <c r="D206" s="22"/>
      <c r="E206" s="23"/>
      <c r="F206" s="24"/>
      <c r="G206" s="18"/>
      <c r="H206" s="18"/>
      <c r="I206" s="18"/>
      <c r="J206" s="25" t="str">
        <f aca="false">IF(D206="","",ROUND((MIN(D206/50,100)*0.4)+((100-E206)*0.4)+(MIN(F206*20,100)*0.2),1))</f>
        <v/>
      </c>
      <c r="K206" s="26" t="str">
        <f aca="false">IF(J206="","",IF(J206&gt;=70,"High",IF(J206&gt;=40,"Medium","Low")))</f>
        <v/>
      </c>
      <c r="L206" s="21"/>
      <c r="M206" s="18"/>
      <c r="N206" s="18"/>
      <c r="O206" s="21"/>
      <c r="P206" s="27"/>
      <c r="Q206" s="21"/>
    </row>
    <row r="207" customFormat="false" ht="15.75" hidden="false" customHeight="true" outlineLevel="0" collapsed="false">
      <c r="A207" s="28" t="str">
        <f aca="false">IF(C207="","",ROW()-1)</f>
        <v/>
      </c>
      <c r="B207" s="29"/>
      <c r="C207" s="29"/>
      <c r="D207" s="30"/>
      <c r="E207" s="31"/>
      <c r="F207" s="32"/>
      <c r="G207" s="33"/>
      <c r="H207" s="33"/>
      <c r="I207" s="33"/>
      <c r="J207" s="34" t="str">
        <f aca="false">IF(D207="","",ROUND((MIN(D207/50,100)*0.4)+((100-E207)*0.4)+(MIN(F207*20,100)*0.2),1))</f>
        <v/>
      </c>
      <c r="K207" s="28" t="str">
        <f aca="false">IF(J207="","",IF(J207&gt;=70,"High",IF(J207&gt;=40,"Medium","Low")))</f>
        <v/>
      </c>
      <c r="L207" s="29"/>
      <c r="M207" s="33"/>
      <c r="N207" s="33"/>
      <c r="O207" s="29"/>
      <c r="P207" s="35"/>
      <c r="Q207" s="29"/>
    </row>
    <row r="208" customFormat="false" ht="15.75" hidden="false" customHeight="true" outlineLevel="0" collapsed="false">
      <c r="A208" s="19" t="str">
        <f aca="false">IF(C208="","",ROW()-1)</f>
        <v/>
      </c>
      <c r="B208" s="21"/>
      <c r="C208" s="21"/>
      <c r="D208" s="22"/>
      <c r="E208" s="23"/>
      <c r="F208" s="24"/>
      <c r="G208" s="18"/>
      <c r="H208" s="18"/>
      <c r="I208" s="18"/>
      <c r="J208" s="25" t="str">
        <f aca="false">IF(D208="","",ROUND((MIN(D208/50,100)*0.4)+((100-E208)*0.4)+(MIN(F208*20,100)*0.2),1))</f>
        <v/>
      </c>
      <c r="K208" s="26" t="str">
        <f aca="false">IF(J208="","",IF(J208&gt;=70,"High",IF(J208&gt;=40,"Medium","Low")))</f>
        <v/>
      </c>
      <c r="L208" s="21"/>
      <c r="M208" s="18"/>
      <c r="N208" s="18"/>
      <c r="O208" s="21"/>
      <c r="P208" s="27"/>
      <c r="Q208" s="21"/>
    </row>
    <row r="209" customFormat="false" ht="15.75" hidden="false" customHeight="true" outlineLevel="0" collapsed="false">
      <c r="A209" s="28" t="str">
        <f aca="false">IF(C209="","",ROW()-1)</f>
        <v/>
      </c>
      <c r="B209" s="29"/>
      <c r="C209" s="29"/>
      <c r="D209" s="30"/>
      <c r="E209" s="31"/>
      <c r="F209" s="32"/>
      <c r="G209" s="33"/>
      <c r="H209" s="33"/>
      <c r="I209" s="33"/>
      <c r="J209" s="34" t="str">
        <f aca="false">IF(D209="","",ROUND((MIN(D209/50,100)*0.4)+((100-E209)*0.4)+(MIN(F209*20,100)*0.2),1))</f>
        <v/>
      </c>
      <c r="K209" s="28" t="str">
        <f aca="false">IF(J209="","",IF(J209&gt;=70,"High",IF(J209&gt;=40,"Medium","Low")))</f>
        <v/>
      </c>
      <c r="L209" s="29"/>
      <c r="M209" s="33"/>
      <c r="N209" s="33"/>
      <c r="O209" s="29"/>
      <c r="P209" s="35"/>
      <c r="Q209" s="29"/>
    </row>
    <row r="210" customFormat="false" ht="15.75" hidden="false" customHeight="true" outlineLevel="0" collapsed="false">
      <c r="A210" s="19" t="str">
        <f aca="false">IF(C210="","",ROW()-1)</f>
        <v/>
      </c>
      <c r="B210" s="21"/>
      <c r="C210" s="21"/>
      <c r="D210" s="22"/>
      <c r="E210" s="23"/>
      <c r="F210" s="24"/>
      <c r="G210" s="18"/>
      <c r="H210" s="18"/>
      <c r="I210" s="18"/>
      <c r="J210" s="25" t="str">
        <f aca="false">IF(D210="","",ROUND((MIN(D210/50,100)*0.4)+((100-E210)*0.4)+(MIN(F210*20,100)*0.2),1))</f>
        <v/>
      </c>
      <c r="K210" s="26" t="str">
        <f aca="false">IF(J210="","",IF(J210&gt;=70,"High",IF(J210&gt;=40,"Medium","Low")))</f>
        <v/>
      </c>
      <c r="L210" s="21"/>
      <c r="M210" s="18"/>
      <c r="N210" s="18"/>
      <c r="O210" s="21"/>
      <c r="P210" s="27"/>
      <c r="Q210" s="21"/>
    </row>
    <row r="211" customFormat="false" ht="15.75" hidden="false" customHeight="true" outlineLevel="0" collapsed="false">
      <c r="A211" s="28" t="str">
        <f aca="false">IF(C211="","",ROW()-1)</f>
        <v/>
      </c>
      <c r="B211" s="29"/>
      <c r="C211" s="29"/>
      <c r="D211" s="30"/>
      <c r="E211" s="31"/>
      <c r="F211" s="32"/>
      <c r="G211" s="33"/>
      <c r="H211" s="33"/>
      <c r="I211" s="33"/>
      <c r="J211" s="34" t="str">
        <f aca="false">IF(D211="","",ROUND((MIN(D211/50,100)*0.4)+((100-E211)*0.4)+(MIN(F211*20,100)*0.2),1))</f>
        <v/>
      </c>
      <c r="K211" s="28" t="str">
        <f aca="false">IF(J211="","",IF(J211&gt;=70,"High",IF(J211&gt;=40,"Medium","Low")))</f>
        <v/>
      </c>
      <c r="L211" s="29"/>
      <c r="M211" s="33"/>
      <c r="N211" s="33"/>
      <c r="O211" s="29"/>
      <c r="P211" s="35"/>
      <c r="Q211" s="29"/>
    </row>
    <row r="212" customFormat="false" ht="15.75" hidden="false" customHeight="true" outlineLevel="0" collapsed="false">
      <c r="A212" s="19" t="str">
        <f aca="false">IF(C212="","",ROW()-1)</f>
        <v/>
      </c>
      <c r="B212" s="21"/>
      <c r="C212" s="21"/>
      <c r="D212" s="22"/>
      <c r="E212" s="23"/>
      <c r="F212" s="24"/>
      <c r="G212" s="18"/>
      <c r="H212" s="18"/>
      <c r="I212" s="18"/>
      <c r="J212" s="25" t="str">
        <f aca="false">IF(D212="","",ROUND((MIN(D212/50,100)*0.4)+((100-E212)*0.4)+(MIN(F212*20,100)*0.2),1))</f>
        <v/>
      </c>
      <c r="K212" s="26" t="str">
        <f aca="false">IF(J212="","",IF(J212&gt;=70,"High",IF(J212&gt;=40,"Medium","Low")))</f>
        <v/>
      </c>
      <c r="L212" s="21"/>
      <c r="M212" s="18"/>
      <c r="N212" s="18"/>
      <c r="O212" s="21"/>
      <c r="P212" s="27"/>
      <c r="Q212" s="21"/>
    </row>
    <row r="213" customFormat="false" ht="15.75" hidden="false" customHeight="true" outlineLevel="0" collapsed="false">
      <c r="A213" s="28" t="str">
        <f aca="false">IF(C213="","",ROW()-1)</f>
        <v/>
      </c>
      <c r="B213" s="29"/>
      <c r="C213" s="29"/>
      <c r="D213" s="30"/>
      <c r="E213" s="31"/>
      <c r="F213" s="32"/>
      <c r="G213" s="33"/>
      <c r="H213" s="33"/>
      <c r="I213" s="33"/>
      <c r="J213" s="34" t="str">
        <f aca="false">IF(D213="","",ROUND((MIN(D213/50,100)*0.4)+((100-E213)*0.4)+(MIN(F213*20,100)*0.2),1))</f>
        <v/>
      </c>
      <c r="K213" s="28" t="str">
        <f aca="false">IF(J213="","",IF(J213&gt;=70,"High",IF(J213&gt;=40,"Medium","Low")))</f>
        <v/>
      </c>
      <c r="L213" s="29"/>
      <c r="M213" s="33"/>
      <c r="N213" s="33"/>
      <c r="O213" s="29"/>
      <c r="P213" s="35"/>
      <c r="Q213" s="29"/>
    </row>
    <row r="214" customFormat="false" ht="15.75" hidden="false" customHeight="true" outlineLevel="0" collapsed="false">
      <c r="A214" s="19" t="str">
        <f aca="false">IF(C214="","",ROW()-1)</f>
        <v/>
      </c>
      <c r="B214" s="21"/>
      <c r="C214" s="21"/>
      <c r="D214" s="22"/>
      <c r="E214" s="23"/>
      <c r="F214" s="24"/>
      <c r="G214" s="18"/>
      <c r="H214" s="18"/>
      <c r="I214" s="18"/>
      <c r="J214" s="25" t="str">
        <f aca="false">IF(D214="","",ROUND((MIN(D214/50,100)*0.4)+((100-E214)*0.4)+(MIN(F214*20,100)*0.2),1))</f>
        <v/>
      </c>
      <c r="K214" s="26" t="str">
        <f aca="false">IF(J214="","",IF(J214&gt;=70,"High",IF(J214&gt;=40,"Medium","Low")))</f>
        <v/>
      </c>
      <c r="L214" s="21"/>
      <c r="M214" s="18"/>
      <c r="N214" s="18"/>
      <c r="O214" s="21"/>
      <c r="P214" s="27"/>
      <c r="Q214" s="21"/>
    </row>
    <row r="215" customFormat="false" ht="15.75" hidden="false" customHeight="true" outlineLevel="0" collapsed="false">
      <c r="A215" s="28" t="str">
        <f aca="false">IF(C215="","",ROW()-1)</f>
        <v/>
      </c>
      <c r="B215" s="29"/>
      <c r="C215" s="29"/>
      <c r="D215" s="30"/>
      <c r="E215" s="31"/>
      <c r="F215" s="32"/>
      <c r="G215" s="33"/>
      <c r="H215" s="33"/>
      <c r="I215" s="33"/>
      <c r="J215" s="34" t="str">
        <f aca="false">IF(D215="","",ROUND((MIN(D215/50,100)*0.4)+((100-E215)*0.4)+(MIN(F215*20,100)*0.2),1))</f>
        <v/>
      </c>
      <c r="K215" s="28" t="str">
        <f aca="false">IF(J215="","",IF(J215&gt;=70,"High",IF(J215&gt;=40,"Medium","Low")))</f>
        <v/>
      </c>
      <c r="L215" s="29"/>
      <c r="M215" s="33"/>
      <c r="N215" s="33"/>
      <c r="O215" s="29"/>
      <c r="P215" s="35"/>
      <c r="Q215" s="29"/>
    </row>
    <row r="216" customFormat="false" ht="15.75" hidden="false" customHeight="true" outlineLevel="0" collapsed="false">
      <c r="A216" s="19" t="str">
        <f aca="false">IF(C216="","",ROW()-1)</f>
        <v/>
      </c>
      <c r="B216" s="21"/>
      <c r="C216" s="21"/>
      <c r="D216" s="22"/>
      <c r="E216" s="23"/>
      <c r="F216" s="24"/>
      <c r="G216" s="18"/>
      <c r="H216" s="18"/>
      <c r="I216" s="18"/>
      <c r="J216" s="25" t="str">
        <f aca="false">IF(D216="","",ROUND((MIN(D216/50,100)*0.4)+((100-E216)*0.4)+(MIN(F216*20,100)*0.2),1))</f>
        <v/>
      </c>
      <c r="K216" s="26" t="str">
        <f aca="false">IF(J216="","",IF(J216&gt;=70,"High",IF(J216&gt;=40,"Medium","Low")))</f>
        <v/>
      </c>
      <c r="L216" s="21"/>
      <c r="M216" s="18"/>
      <c r="N216" s="18"/>
      <c r="O216" s="21"/>
      <c r="P216" s="27"/>
      <c r="Q216" s="21"/>
    </row>
    <row r="217" customFormat="false" ht="15.75" hidden="false" customHeight="true" outlineLevel="0" collapsed="false">
      <c r="A217" s="28" t="str">
        <f aca="false">IF(C217="","",ROW()-1)</f>
        <v/>
      </c>
      <c r="B217" s="29"/>
      <c r="C217" s="29"/>
      <c r="D217" s="30"/>
      <c r="E217" s="31"/>
      <c r="F217" s="32"/>
      <c r="G217" s="33"/>
      <c r="H217" s="33"/>
      <c r="I217" s="33"/>
      <c r="J217" s="34" t="str">
        <f aca="false">IF(D217="","",ROUND((MIN(D217/50,100)*0.4)+((100-E217)*0.4)+(MIN(F217*20,100)*0.2),1))</f>
        <v/>
      </c>
      <c r="K217" s="28" t="str">
        <f aca="false">IF(J217="","",IF(J217&gt;=70,"High",IF(J217&gt;=40,"Medium","Low")))</f>
        <v/>
      </c>
      <c r="L217" s="29"/>
      <c r="M217" s="33"/>
      <c r="N217" s="33"/>
      <c r="O217" s="29"/>
      <c r="P217" s="35"/>
      <c r="Q217" s="29"/>
    </row>
    <row r="218" customFormat="false" ht="15.75" hidden="false" customHeight="true" outlineLevel="0" collapsed="false">
      <c r="A218" s="19" t="str">
        <f aca="false">IF(C218="","",ROW()-1)</f>
        <v/>
      </c>
      <c r="B218" s="21"/>
      <c r="C218" s="21"/>
      <c r="D218" s="22"/>
      <c r="E218" s="23"/>
      <c r="F218" s="24"/>
      <c r="G218" s="18"/>
      <c r="H218" s="18"/>
      <c r="I218" s="18"/>
      <c r="J218" s="25" t="str">
        <f aca="false">IF(D218="","",ROUND((MIN(D218/50,100)*0.4)+((100-E218)*0.4)+(MIN(F218*20,100)*0.2),1))</f>
        <v/>
      </c>
      <c r="K218" s="26" t="str">
        <f aca="false">IF(J218="","",IF(J218&gt;=70,"High",IF(J218&gt;=40,"Medium","Low")))</f>
        <v/>
      </c>
      <c r="L218" s="21"/>
      <c r="M218" s="18"/>
      <c r="N218" s="18"/>
      <c r="O218" s="21"/>
      <c r="P218" s="27"/>
      <c r="Q218" s="21"/>
    </row>
    <row r="219" customFormat="false" ht="15.75" hidden="false" customHeight="true" outlineLevel="0" collapsed="false">
      <c r="A219" s="28" t="str">
        <f aca="false">IF(C219="","",ROW()-1)</f>
        <v/>
      </c>
      <c r="B219" s="29"/>
      <c r="C219" s="29"/>
      <c r="D219" s="30"/>
      <c r="E219" s="31"/>
      <c r="F219" s="32"/>
      <c r="G219" s="33"/>
      <c r="H219" s="33"/>
      <c r="I219" s="33"/>
      <c r="J219" s="34" t="str">
        <f aca="false">IF(D219="","",ROUND((MIN(D219/50,100)*0.4)+((100-E219)*0.4)+(MIN(F219*20,100)*0.2),1))</f>
        <v/>
      </c>
      <c r="K219" s="28" t="str">
        <f aca="false">IF(J219="","",IF(J219&gt;=70,"High",IF(J219&gt;=40,"Medium","Low")))</f>
        <v/>
      </c>
      <c r="L219" s="29"/>
      <c r="M219" s="33"/>
      <c r="N219" s="33"/>
      <c r="O219" s="29"/>
      <c r="P219" s="35"/>
      <c r="Q219" s="29"/>
    </row>
    <row r="220" customFormat="false" ht="15.75" hidden="false" customHeight="true" outlineLevel="0" collapsed="false">
      <c r="A220" s="19" t="str">
        <f aca="false">IF(C220="","",ROW()-1)</f>
        <v/>
      </c>
      <c r="B220" s="21"/>
      <c r="C220" s="21"/>
      <c r="D220" s="22"/>
      <c r="E220" s="23"/>
      <c r="F220" s="24"/>
      <c r="G220" s="18"/>
      <c r="H220" s="18"/>
      <c r="I220" s="18"/>
      <c r="J220" s="25" t="str">
        <f aca="false">IF(D220="","",ROUND((MIN(D220/50,100)*0.4)+((100-E220)*0.4)+(MIN(F220*20,100)*0.2),1))</f>
        <v/>
      </c>
      <c r="K220" s="26" t="str">
        <f aca="false">IF(J220="","",IF(J220&gt;=70,"High",IF(J220&gt;=40,"Medium","Low")))</f>
        <v/>
      </c>
      <c r="L220" s="21"/>
      <c r="M220" s="18"/>
      <c r="N220" s="18"/>
      <c r="O220" s="21"/>
      <c r="P220" s="27"/>
      <c r="Q220" s="21"/>
    </row>
    <row r="221" customFormat="false" ht="15.75" hidden="false" customHeight="true" outlineLevel="0" collapsed="false">
      <c r="A221" s="28" t="str">
        <f aca="false">IF(C221="","",ROW()-1)</f>
        <v/>
      </c>
      <c r="B221" s="29"/>
      <c r="C221" s="29"/>
      <c r="D221" s="30"/>
      <c r="E221" s="31"/>
      <c r="F221" s="32"/>
      <c r="G221" s="33"/>
      <c r="H221" s="33"/>
      <c r="I221" s="33"/>
      <c r="J221" s="34" t="str">
        <f aca="false">IF(D221="","",ROUND((MIN(D221/50,100)*0.4)+((100-E221)*0.4)+(MIN(F221*20,100)*0.2),1))</f>
        <v/>
      </c>
      <c r="K221" s="28" t="str">
        <f aca="false">IF(J221="","",IF(J221&gt;=70,"High",IF(J221&gt;=40,"Medium","Low")))</f>
        <v/>
      </c>
      <c r="L221" s="29"/>
      <c r="M221" s="33"/>
      <c r="N221" s="33"/>
      <c r="O221" s="29"/>
      <c r="P221" s="35"/>
      <c r="Q221" s="29"/>
    </row>
    <row r="222" customFormat="false" ht="15.75" hidden="false" customHeight="true" outlineLevel="0" collapsed="false">
      <c r="A222" s="19" t="str">
        <f aca="false">IF(C222="","",ROW()-1)</f>
        <v/>
      </c>
      <c r="B222" s="21"/>
      <c r="C222" s="21"/>
      <c r="D222" s="22"/>
      <c r="E222" s="23"/>
      <c r="F222" s="24"/>
      <c r="G222" s="18"/>
      <c r="H222" s="18"/>
      <c r="I222" s="18"/>
      <c r="J222" s="25" t="str">
        <f aca="false">IF(D222="","",ROUND((MIN(D222/50,100)*0.4)+((100-E222)*0.4)+(MIN(F222*20,100)*0.2),1))</f>
        <v/>
      </c>
      <c r="K222" s="26" t="str">
        <f aca="false">IF(J222="","",IF(J222&gt;=70,"High",IF(J222&gt;=40,"Medium","Low")))</f>
        <v/>
      </c>
      <c r="L222" s="21"/>
      <c r="M222" s="18"/>
      <c r="N222" s="18"/>
      <c r="O222" s="21"/>
      <c r="P222" s="27"/>
      <c r="Q222" s="21"/>
    </row>
    <row r="223" customFormat="false" ht="15.75" hidden="false" customHeight="true" outlineLevel="0" collapsed="false">
      <c r="A223" s="28" t="str">
        <f aca="false">IF(C223="","",ROW()-1)</f>
        <v/>
      </c>
      <c r="B223" s="29"/>
      <c r="C223" s="29"/>
      <c r="D223" s="30"/>
      <c r="E223" s="31"/>
      <c r="F223" s="32"/>
      <c r="G223" s="33"/>
      <c r="H223" s="33"/>
      <c r="I223" s="33"/>
      <c r="J223" s="34" t="str">
        <f aca="false">IF(D223="","",ROUND((MIN(D223/50,100)*0.4)+((100-E223)*0.4)+(MIN(F223*20,100)*0.2),1))</f>
        <v/>
      </c>
      <c r="K223" s="28" t="str">
        <f aca="false">IF(J223="","",IF(J223&gt;=70,"High",IF(J223&gt;=40,"Medium","Low")))</f>
        <v/>
      </c>
      <c r="L223" s="29"/>
      <c r="M223" s="33"/>
      <c r="N223" s="33"/>
      <c r="O223" s="29"/>
      <c r="P223" s="35"/>
      <c r="Q223" s="29"/>
    </row>
    <row r="224" customFormat="false" ht="15.75" hidden="false" customHeight="true" outlineLevel="0" collapsed="false">
      <c r="A224" s="19" t="str">
        <f aca="false">IF(C224="","",ROW()-1)</f>
        <v/>
      </c>
      <c r="B224" s="21"/>
      <c r="C224" s="21"/>
      <c r="D224" s="22"/>
      <c r="E224" s="23"/>
      <c r="F224" s="24"/>
      <c r="G224" s="18"/>
      <c r="H224" s="18"/>
      <c r="I224" s="18"/>
      <c r="J224" s="25" t="str">
        <f aca="false">IF(D224="","",ROUND((MIN(D224/50,100)*0.4)+((100-E224)*0.4)+(MIN(F224*20,100)*0.2),1))</f>
        <v/>
      </c>
      <c r="K224" s="26" t="str">
        <f aca="false">IF(J224="","",IF(J224&gt;=70,"High",IF(J224&gt;=40,"Medium","Low")))</f>
        <v/>
      </c>
      <c r="L224" s="21"/>
      <c r="M224" s="18"/>
      <c r="N224" s="18"/>
      <c r="O224" s="21"/>
      <c r="P224" s="27"/>
      <c r="Q224" s="21"/>
    </row>
    <row r="225" customFormat="false" ht="15.75" hidden="false" customHeight="true" outlineLevel="0" collapsed="false">
      <c r="A225" s="28" t="str">
        <f aca="false">IF(C225="","",ROW()-1)</f>
        <v/>
      </c>
      <c r="B225" s="29"/>
      <c r="C225" s="29"/>
      <c r="D225" s="30"/>
      <c r="E225" s="31"/>
      <c r="F225" s="32"/>
      <c r="G225" s="33"/>
      <c r="H225" s="33"/>
      <c r="I225" s="33"/>
      <c r="J225" s="34" t="str">
        <f aca="false">IF(D225="","",ROUND((MIN(D225/50,100)*0.4)+((100-E225)*0.4)+(MIN(F225*20,100)*0.2),1))</f>
        <v/>
      </c>
      <c r="K225" s="28" t="str">
        <f aca="false">IF(J225="","",IF(J225&gt;=70,"High",IF(J225&gt;=40,"Medium","Low")))</f>
        <v/>
      </c>
      <c r="L225" s="29"/>
      <c r="M225" s="33"/>
      <c r="N225" s="33"/>
      <c r="O225" s="29"/>
      <c r="P225" s="35"/>
      <c r="Q225" s="29"/>
    </row>
    <row r="226" customFormat="false" ht="15.75" hidden="false" customHeight="true" outlineLevel="0" collapsed="false">
      <c r="A226" s="19" t="str">
        <f aca="false">IF(C226="","",ROW()-1)</f>
        <v/>
      </c>
      <c r="B226" s="21"/>
      <c r="C226" s="21"/>
      <c r="D226" s="22"/>
      <c r="E226" s="23"/>
      <c r="F226" s="24"/>
      <c r="G226" s="18"/>
      <c r="H226" s="18"/>
      <c r="I226" s="18"/>
      <c r="J226" s="25" t="str">
        <f aca="false">IF(D226="","",ROUND((MIN(D226/50,100)*0.4)+((100-E226)*0.4)+(MIN(F226*20,100)*0.2),1))</f>
        <v/>
      </c>
      <c r="K226" s="26" t="str">
        <f aca="false">IF(J226="","",IF(J226&gt;=70,"High",IF(J226&gt;=40,"Medium","Low")))</f>
        <v/>
      </c>
      <c r="L226" s="21"/>
      <c r="M226" s="18"/>
      <c r="N226" s="18"/>
      <c r="O226" s="21"/>
      <c r="P226" s="27"/>
      <c r="Q226" s="21"/>
    </row>
    <row r="227" customFormat="false" ht="15.75" hidden="false" customHeight="true" outlineLevel="0" collapsed="false">
      <c r="A227" s="28" t="str">
        <f aca="false">IF(C227="","",ROW()-1)</f>
        <v/>
      </c>
      <c r="B227" s="29"/>
      <c r="C227" s="29"/>
      <c r="D227" s="30"/>
      <c r="E227" s="31"/>
      <c r="F227" s="32"/>
      <c r="G227" s="33"/>
      <c r="H227" s="33"/>
      <c r="I227" s="33"/>
      <c r="J227" s="34" t="str">
        <f aca="false">IF(D227="","",ROUND((MIN(D227/50,100)*0.4)+((100-E227)*0.4)+(MIN(F227*20,100)*0.2),1))</f>
        <v/>
      </c>
      <c r="K227" s="28" t="str">
        <f aca="false">IF(J227="","",IF(J227&gt;=70,"High",IF(J227&gt;=40,"Medium","Low")))</f>
        <v/>
      </c>
      <c r="L227" s="29"/>
      <c r="M227" s="33"/>
      <c r="N227" s="33"/>
      <c r="O227" s="29"/>
      <c r="P227" s="35"/>
      <c r="Q227" s="29"/>
    </row>
    <row r="228" customFormat="false" ht="15.75" hidden="false" customHeight="true" outlineLevel="0" collapsed="false">
      <c r="A228" s="19" t="str">
        <f aca="false">IF(C228="","",ROW()-1)</f>
        <v/>
      </c>
      <c r="B228" s="21"/>
      <c r="C228" s="21"/>
      <c r="D228" s="22"/>
      <c r="E228" s="23"/>
      <c r="F228" s="24"/>
      <c r="G228" s="18"/>
      <c r="H228" s="18"/>
      <c r="I228" s="18"/>
      <c r="J228" s="25" t="str">
        <f aca="false">IF(D228="","",ROUND((MIN(D228/50,100)*0.4)+((100-E228)*0.4)+(MIN(F228*20,100)*0.2),1))</f>
        <v/>
      </c>
      <c r="K228" s="26" t="str">
        <f aca="false">IF(J228="","",IF(J228&gt;=70,"High",IF(J228&gt;=40,"Medium","Low")))</f>
        <v/>
      </c>
      <c r="L228" s="21"/>
      <c r="M228" s="18"/>
      <c r="N228" s="18"/>
      <c r="O228" s="21"/>
      <c r="P228" s="27"/>
      <c r="Q228" s="21"/>
    </row>
    <row r="229" customFormat="false" ht="15.75" hidden="false" customHeight="true" outlineLevel="0" collapsed="false">
      <c r="A229" s="28" t="str">
        <f aca="false">IF(C229="","",ROW()-1)</f>
        <v/>
      </c>
      <c r="B229" s="29"/>
      <c r="C229" s="29"/>
      <c r="D229" s="30"/>
      <c r="E229" s="31"/>
      <c r="F229" s="32"/>
      <c r="G229" s="33"/>
      <c r="H229" s="33"/>
      <c r="I229" s="33"/>
      <c r="J229" s="34" t="str">
        <f aca="false">IF(D229="","",ROUND((MIN(D229/50,100)*0.4)+((100-E229)*0.4)+(MIN(F229*20,100)*0.2),1))</f>
        <v/>
      </c>
      <c r="K229" s="28" t="str">
        <f aca="false">IF(J229="","",IF(J229&gt;=70,"High",IF(J229&gt;=40,"Medium","Low")))</f>
        <v/>
      </c>
      <c r="L229" s="29"/>
      <c r="M229" s="33"/>
      <c r="N229" s="33"/>
      <c r="O229" s="29"/>
      <c r="P229" s="35"/>
      <c r="Q229" s="29"/>
    </row>
    <row r="230" customFormat="false" ht="15.75" hidden="false" customHeight="true" outlineLevel="0" collapsed="false">
      <c r="A230" s="19" t="str">
        <f aca="false">IF(C230="","",ROW()-1)</f>
        <v/>
      </c>
      <c r="B230" s="21"/>
      <c r="C230" s="21"/>
      <c r="D230" s="22"/>
      <c r="E230" s="23"/>
      <c r="F230" s="24"/>
      <c r="G230" s="18"/>
      <c r="H230" s="18"/>
      <c r="I230" s="18"/>
      <c r="J230" s="25" t="str">
        <f aca="false">IF(D230="","",ROUND((MIN(D230/50,100)*0.4)+((100-E230)*0.4)+(MIN(F230*20,100)*0.2),1))</f>
        <v/>
      </c>
      <c r="K230" s="26" t="str">
        <f aca="false">IF(J230="","",IF(J230&gt;=70,"High",IF(J230&gt;=40,"Medium","Low")))</f>
        <v/>
      </c>
      <c r="L230" s="21"/>
      <c r="M230" s="18"/>
      <c r="N230" s="18"/>
      <c r="O230" s="21"/>
      <c r="P230" s="27"/>
      <c r="Q230" s="21"/>
    </row>
    <row r="231" customFormat="false" ht="15.75" hidden="false" customHeight="true" outlineLevel="0" collapsed="false">
      <c r="A231" s="28" t="str">
        <f aca="false">IF(C231="","",ROW()-1)</f>
        <v/>
      </c>
      <c r="B231" s="29"/>
      <c r="C231" s="29"/>
      <c r="D231" s="30"/>
      <c r="E231" s="31"/>
      <c r="F231" s="32"/>
      <c r="G231" s="33"/>
      <c r="H231" s="33"/>
      <c r="I231" s="33"/>
      <c r="J231" s="34" t="str">
        <f aca="false">IF(D231="","",ROUND((MIN(D231/50,100)*0.4)+((100-E231)*0.4)+(MIN(F231*20,100)*0.2),1))</f>
        <v/>
      </c>
      <c r="K231" s="28" t="str">
        <f aca="false">IF(J231="","",IF(J231&gt;=70,"High",IF(J231&gt;=40,"Medium","Low")))</f>
        <v/>
      </c>
      <c r="L231" s="29"/>
      <c r="M231" s="33"/>
      <c r="N231" s="33"/>
      <c r="O231" s="29"/>
      <c r="P231" s="35"/>
      <c r="Q231" s="29"/>
    </row>
    <row r="232" customFormat="false" ht="15.75" hidden="false" customHeight="true" outlineLevel="0" collapsed="false">
      <c r="A232" s="19" t="str">
        <f aca="false">IF(C232="","",ROW()-1)</f>
        <v/>
      </c>
      <c r="B232" s="21"/>
      <c r="C232" s="21"/>
      <c r="D232" s="22"/>
      <c r="E232" s="23"/>
      <c r="F232" s="24"/>
      <c r="G232" s="18"/>
      <c r="H232" s="18"/>
      <c r="I232" s="18"/>
      <c r="J232" s="25" t="str">
        <f aca="false">IF(D232="","",ROUND((MIN(D232/50,100)*0.4)+((100-E232)*0.4)+(MIN(F232*20,100)*0.2),1))</f>
        <v/>
      </c>
      <c r="K232" s="26" t="str">
        <f aca="false">IF(J232="","",IF(J232&gt;=70,"High",IF(J232&gt;=40,"Medium","Low")))</f>
        <v/>
      </c>
      <c r="L232" s="21"/>
      <c r="M232" s="18"/>
      <c r="N232" s="18"/>
      <c r="O232" s="21"/>
      <c r="P232" s="27"/>
      <c r="Q232" s="21"/>
    </row>
    <row r="233" customFormat="false" ht="15.75" hidden="false" customHeight="true" outlineLevel="0" collapsed="false">
      <c r="A233" s="28" t="str">
        <f aca="false">IF(C233="","",ROW()-1)</f>
        <v/>
      </c>
      <c r="B233" s="29"/>
      <c r="C233" s="29"/>
      <c r="D233" s="30"/>
      <c r="E233" s="31"/>
      <c r="F233" s="32"/>
      <c r="G233" s="33"/>
      <c r="H233" s="33"/>
      <c r="I233" s="33"/>
      <c r="J233" s="34" t="str">
        <f aca="false">IF(D233="","",ROUND((MIN(D233/50,100)*0.4)+((100-E233)*0.4)+(MIN(F233*20,100)*0.2),1))</f>
        <v/>
      </c>
      <c r="K233" s="28" t="str">
        <f aca="false">IF(J233="","",IF(J233&gt;=70,"High",IF(J233&gt;=40,"Medium","Low")))</f>
        <v/>
      </c>
      <c r="L233" s="29"/>
      <c r="M233" s="33"/>
      <c r="N233" s="33"/>
      <c r="O233" s="29"/>
      <c r="P233" s="35"/>
      <c r="Q233" s="29"/>
    </row>
    <row r="234" customFormat="false" ht="15.75" hidden="false" customHeight="true" outlineLevel="0" collapsed="false">
      <c r="A234" s="19" t="str">
        <f aca="false">IF(C234="","",ROW()-1)</f>
        <v/>
      </c>
      <c r="B234" s="21"/>
      <c r="C234" s="21"/>
      <c r="D234" s="22"/>
      <c r="E234" s="23"/>
      <c r="F234" s="24"/>
      <c r="G234" s="18"/>
      <c r="H234" s="18"/>
      <c r="I234" s="18"/>
      <c r="J234" s="25" t="str">
        <f aca="false">IF(D234="","",ROUND((MIN(D234/50,100)*0.4)+((100-E234)*0.4)+(MIN(F234*20,100)*0.2),1))</f>
        <v/>
      </c>
      <c r="K234" s="26" t="str">
        <f aca="false">IF(J234="","",IF(J234&gt;=70,"High",IF(J234&gt;=40,"Medium","Low")))</f>
        <v/>
      </c>
      <c r="L234" s="21"/>
      <c r="M234" s="18"/>
      <c r="N234" s="18"/>
      <c r="O234" s="21"/>
      <c r="P234" s="27"/>
      <c r="Q234" s="21"/>
    </row>
    <row r="235" customFormat="false" ht="15.75" hidden="false" customHeight="true" outlineLevel="0" collapsed="false">
      <c r="A235" s="28" t="str">
        <f aca="false">IF(C235="","",ROW()-1)</f>
        <v/>
      </c>
      <c r="B235" s="29"/>
      <c r="C235" s="29"/>
      <c r="D235" s="30"/>
      <c r="E235" s="31"/>
      <c r="F235" s="32"/>
      <c r="G235" s="33"/>
      <c r="H235" s="33"/>
      <c r="I235" s="33"/>
      <c r="J235" s="34" t="str">
        <f aca="false">IF(D235="","",ROUND((MIN(D235/50,100)*0.4)+((100-E235)*0.4)+(MIN(F235*20,100)*0.2),1))</f>
        <v/>
      </c>
      <c r="K235" s="28" t="str">
        <f aca="false">IF(J235="","",IF(J235&gt;=70,"High",IF(J235&gt;=40,"Medium","Low")))</f>
        <v/>
      </c>
      <c r="L235" s="29"/>
      <c r="M235" s="33"/>
      <c r="N235" s="33"/>
      <c r="O235" s="29"/>
      <c r="P235" s="35"/>
      <c r="Q235" s="29"/>
    </row>
    <row r="236" customFormat="false" ht="15.75" hidden="false" customHeight="true" outlineLevel="0" collapsed="false">
      <c r="A236" s="19" t="str">
        <f aca="false">IF(C236="","",ROW()-1)</f>
        <v/>
      </c>
      <c r="B236" s="21"/>
      <c r="C236" s="21"/>
      <c r="D236" s="22"/>
      <c r="E236" s="23"/>
      <c r="F236" s="24"/>
      <c r="G236" s="18"/>
      <c r="H236" s="18"/>
      <c r="I236" s="18"/>
      <c r="J236" s="25" t="str">
        <f aca="false">IF(D236="","",ROUND((MIN(D236/50,100)*0.4)+((100-E236)*0.4)+(MIN(F236*20,100)*0.2),1))</f>
        <v/>
      </c>
      <c r="K236" s="26" t="str">
        <f aca="false">IF(J236="","",IF(J236&gt;=70,"High",IF(J236&gt;=40,"Medium","Low")))</f>
        <v/>
      </c>
      <c r="L236" s="21"/>
      <c r="M236" s="18"/>
      <c r="N236" s="18"/>
      <c r="O236" s="21"/>
      <c r="P236" s="27"/>
      <c r="Q236" s="21"/>
    </row>
    <row r="237" customFormat="false" ht="15.75" hidden="false" customHeight="true" outlineLevel="0" collapsed="false">
      <c r="A237" s="28" t="str">
        <f aca="false">IF(C237="","",ROW()-1)</f>
        <v/>
      </c>
      <c r="B237" s="29"/>
      <c r="C237" s="29"/>
      <c r="D237" s="30"/>
      <c r="E237" s="31"/>
      <c r="F237" s="32"/>
      <c r="G237" s="33"/>
      <c r="H237" s="33"/>
      <c r="I237" s="33"/>
      <c r="J237" s="34" t="str">
        <f aca="false">IF(D237="","",ROUND((MIN(D237/50,100)*0.4)+((100-E237)*0.4)+(MIN(F237*20,100)*0.2),1))</f>
        <v/>
      </c>
      <c r="K237" s="28" t="str">
        <f aca="false">IF(J237="","",IF(J237&gt;=70,"High",IF(J237&gt;=40,"Medium","Low")))</f>
        <v/>
      </c>
      <c r="L237" s="29"/>
      <c r="M237" s="33"/>
      <c r="N237" s="33"/>
      <c r="O237" s="29"/>
      <c r="P237" s="35"/>
      <c r="Q237" s="29"/>
    </row>
    <row r="238" customFormat="false" ht="15.75" hidden="false" customHeight="true" outlineLevel="0" collapsed="false">
      <c r="A238" s="19" t="str">
        <f aca="false">IF(C238="","",ROW()-1)</f>
        <v/>
      </c>
      <c r="B238" s="21"/>
      <c r="C238" s="21"/>
      <c r="D238" s="22"/>
      <c r="E238" s="23"/>
      <c r="F238" s="24"/>
      <c r="G238" s="18"/>
      <c r="H238" s="18"/>
      <c r="I238" s="18"/>
      <c r="J238" s="25" t="str">
        <f aca="false">IF(D238="","",ROUND((MIN(D238/50,100)*0.4)+((100-E238)*0.4)+(MIN(F238*20,100)*0.2),1))</f>
        <v/>
      </c>
      <c r="K238" s="26" t="str">
        <f aca="false">IF(J238="","",IF(J238&gt;=70,"High",IF(J238&gt;=40,"Medium","Low")))</f>
        <v/>
      </c>
      <c r="L238" s="21"/>
      <c r="M238" s="18"/>
      <c r="N238" s="18"/>
      <c r="O238" s="21"/>
      <c r="P238" s="27"/>
      <c r="Q238" s="21"/>
    </row>
    <row r="239" customFormat="false" ht="15.75" hidden="false" customHeight="true" outlineLevel="0" collapsed="false">
      <c r="A239" s="28" t="str">
        <f aca="false">IF(C239="","",ROW()-1)</f>
        <v/>
      </c>
      <c r="B239" s="29"/>
      <c r="C239" s="29"/>
      <c r="D239" s="30"/>
      <c r="E239" s="31"/>
      <c r="F239" s="32"/>
      <c r="G239" s="33"/>
      <c r="H239" s="33"/>
      <c r="I239" s="33"/>
      <c r="J239" s="34" t="str">
        <f aca="false">IF(D239="","",ROUND((MIN(D239/50,100)*0.4)+((100-E239)*0.4)+(MIN(F239*20,100)*0.2),1))</f>
        <v/>
      </c>
      <c r="K239" s="28" t="str">
        <f aca="false">IF(J239="","",IF(J239&gt;=70,"High",IF(J239&gt;=40,"Medium","Low")))</f>
        <v/>
      </c>
      <c r="L239" s="29"/>
      <c r="M239" s="33"/>
      <c r="N239" s="33"/>
      <c r="O239" s="29"/>
      <c r="P239" s="35"/>
      <c r="Q239" s="29"/>
    </row>
    <row r="240" customFormat="false" ht="15.75" hidden="false" customHeight="true" outlineLevel="0" collapsed="false">
      <c r="A240" s="19" t="str">
        <f aca="false">IF(C240="","",ROW()-1)</f>
        <v/>
      </c>
      <c r="B240" s="21"/>
      <c r="C240" s="21"/>
      <c r="D240" s="22"/>
      <c r="E240" s="23"/>
      <c r="F240" s="24"/>
      <c r="G240" s="18"/>
      <c r="H240" s="18"/>
      <c r="I240" s="18"/>
      <c r="J240" s="25" t="str">
        <f aca="false">IF(D240="","",ROUND((MIN(D240/50,100)*0.4)+((100-E240)*0.4)+(MIN(F240*20,100)*0.2),1))</f>
        <v/>
      </c>
      <c r="K240" s="26" t="str">
        <f aca="false">IF(J240="","",IF(J240&gt;=70,"High",IF(J240&gt;=40,"Medium","Low")))</f>
        <v/>
      </c>
      <c r="L240" s="21"/>
      <c r="M240" s="18"/>
      <c r="N240" s="18"/>
      <c r="O240" s="21"/>
      <c r="P240" s="27"/>
      <c r="Q240" s="21"/>
    </row>
    <row r="241" customFormat="false" ht="15.75" hidden="false" customHeight="true" outlineLevel="0" collapsed="false">
      <c r="A241" s="28" t="str">
        <f aca="false">IF(C241="","",ROW()-1)</f>
        <v/>
      </c>
      <c r="B241" s="29"/>
      <c r="C241" s="29"/>
      <c r="D241" s="30"/>
      <c r="E241" s="31"/>
      <c r="F241" s="32"/>
      <c r="G241" s="33"/>
      <c r="H241" s="33"/>
      <c r="I241" s="33"/>
      <c r="J241" s="34" t="str">
        <f aca="false">IF(D241="","",ROUND((MIN(D241/50,100)*0.4)+((100-E241)*0.4)+(MIN(F241*20,100)*0.2),1))</f>
        <v/>
      </c>
      <c r="K241" s="28" t="str">
        <f aca="false">IF(J241="","",IF(J241&gt;=70,"High",IF(J241&gt;=40,"Medium","Low")))</f>
        <v/>
      </c>
      <c r="L241" s="29"/>
      <c r="M241" s="33"/>
      <c r="N241" s="33"/>
      <c r="O241" s="29"/>
      <c r="P241" s="35"/>
      <c r="Q241" s="29"/>
    </row>
    <row r="242" customFormat="false" ht="15.75" hidden="false" customHeight="true" outlineLevel="0" collapsed="false">
      <c r="A242" s="19" t="str">
        <f aca="false">IF(C242="","",ROW()-1)</f>
        <v/>
      </c>
      <c r="B242" s="21"/>
      <c r="C242" s="21"/>
      <c r="D242" s="22"/>
      <c r="E242" s="23"/>
      <c r="F242" s="24"/>
      <c r="G242" s="18"/>
      <c r="H242" s="18"/>
      <c r="I242" s="18"/>
      <c r="J242" s="25" t="str">
        <f aca="false">IF(D242="","",ROUND((MIN(D242/50,100)*0.4)+((100-E242)*0.4)+(MIN(F242*20,100)*0.2),1))</f>
        <v/>
      </c>
      <c r="K242" s="26" t="str">
        <f aca="false">IF(J242="","",IF(J242&gt;=70,"High",IF(J242&gt;=40,"Medium","Low")))</f>
        <v/>
      </c>
      <c r="L242" s="21"/>
      <c r="M242" s="18"/>
      <c r="N242" s="18"/>
      <c r="O242" s="21"/>
      <c r="P242" s="27"/>
      <c r="Q242" s="21"/>
    </row>
    <row r="243" customFormat="false" ht="15.75" hidden="false" customHeight="true" outlineLevel="0" collapsed="false">
      <c r="A243" s="28" t="str">
        <f aca="false">IF(C243="","",ROW()-1)</f>
        <v/>
      </c>
      <c r="B243" s="29"/>
      <c r="C243" s="29"/>
      <c r="D243" s="30"/>
      <c r="E243" s="31"/>
      <c r="F243" s="32"/>
      <c r="G243" s="33"/>
      <c r="H243" s="33"/>
      <c r="I243" s="33"/>
      <c r="J243" s="34" t="str">
        <f aca="false">IF(D243="","",ROUND((MIN(D243/50,100)*0.4)+((100-E243)*0.4)+(MIN(F243*20,100)*0.2),1))</f>
        <v/>
      </c>
      <c r="K243" s="28" t="str">
        <f aca="false">IF(J243="","",IF(J243&gt;=70,"High",IF(J243&gt;=40,"Medium","Low")))</f>
        <v/>
      </c>
      <c r="L243" s="29"/>
      <c r="M243" s="33"/>
      <c r="N243" s="33"/>
      <c r="O243" s="29"/>
      <c r="P243" s="35"/>
      <c r="Q243" s="29"/>
    </row>
    <row r="244" customFormat="false" ht="15.75" hidden="false" customHeight="true" outlineLevel="0" collapsed="false">
      <c r="A244" s="19" t="str">
        <f aca="false">IF(C244="","",ROW()-1)</f>
        <v/>
      </c>
      <c r="B244" s="21"/>
      <c r="C244" s="21"/>
      <c r="D244" s="22"/>
      <c r="E244" s="23"/>
      <c r="F244" s="24"/>
      <c r="G244" s="18"/>
      <c r="H244" s="18"/>
      <c r="I244" s="18"/>
      <c r="J244" s="25" t="str">
        <f aca="false">IF(D244="","",ROUND((MIN(D244/50,100)*0.4)+((100-E244)*0.4)+(MIN(F244*20,100)*0.2),1))</f>
        <v/>
      </c>
      <c r="K244" s="26" t="str">
        <f aca="false">IF(J244="","",IF(J244&gt;=70,"High",IF(J244&gt;=40,"Medium","Low")))</f>
        <v/>
      </c>
      <c r="L244" s="21"/>
      <c r="M244" s="18"/>
      <c r="N244" s="18"/>
      <c r="O244" s="21"/>
      <c r="P244" s="27"/>
      <c r="Q244" s="21"/>
    </row>
    <row r="245" customFormat="false" ht="15.75" hidden="false" customHeight="true" outlineLevel="0" collapsed="false">
      <c r="A245" s="28" t="str">
        <f aca="false">IF(C245="","",ROW()-1)</f>
        <v/>
      </c>
      <c r="B245" s="29"/>
      <c r="C245" s="29"/>
      <c r="D245" s="30"/>
      <c r="E245" s="31"/>
      <c r="F245" s="32"/>
      <c r="G245" s="33"/>
      <c r="H245" s="33"/>
      <c r="I245" s="33"/>
      <c r="J245" s="34" t="str">
        <f aca="false">IF(D245="","",ROUND((MIN(D245/50,100)*0.4)+((100-E245)*0.4)+(MIN(F245*20,100)*0.2),1))</f>
        <v/>
      </c>
      <c r="K245" s="28" t="str">
        <f aca="false">IF(J245="","",IF(J245&gt;=70,"High",IF(J245&gt;=40,"Medium","Low")))</f>
        <v/>
      </c>
      <c r="L245" s="29"/>
      <c r="M245" s="33"/>
      <c r="N245" s="33"/>
      <c r="O245" s="29"/>
      <c r="P245" s="35"/>
      <c r="Q245" s="29"/>
    </row>
    <row r="246" customFormat="false" ht="15.75" hidden="false" customHeight="true" outlineLevel="0" collapsed="false">
      <c r="A246" s="19" t="str">
        <f aca="false">IF(C246="","",ROW()-1)</f>
        <v/>
      </c>
      <c r="B246" s="21"/>
      <c r="C246" s="21"/>
      <c r="D246" s="22"/>
      <c r="E246" s="23"/>
      <c r="F246" s="24"/>
      <c r="G246" s="18"/>
      <c r="H246" s="18"/>
      <c r="I246" s="18"/>
      <c r="J246" s="25" t="str">
        <f aca="false">IF(D246="","",ROUND((MIN(D246/50,100)*0.4)+((100-E246)*0.4)+(MIN(F246*20,100)*0.2),1))</f>
        <v/>
      </c>
      <c r="K246" s="26" t="str">
        <f aca="false">IF(J246="","",IF(J246&gt;=70,"High",IF(J246&gt;=40,"Medium","Low")))</f>
        <v/>
      </c>
      <c r="L246" s="21"/>
      <c r="M246" s="18"/>
      <c r="N246" s="18"/>
      <c r="O246" s="21"/>
      <c r="P246" s="27"/>
      <c r="Q246" s="21"/>
    </row>
    <row r="247" customFormat="false" ht="15.75" hidden="false" customHeight="true" outlineLevel="0" collapsed="false">
      <c r="A247" s="28" t="str">
        <f aca="false">IF(C247="","",ROW()-1)</f>
        <v/>
      </c>
      <c r="B247" s="29"/>
      <c r="C247" s="29"/>
      <c r="D247" s="30"/>
      <c r="E247" s="31"/>
      <c r="F247" s="32"/>
      <c r="G247" s="33"/>
      <c r="H247" s="33"/>
      <c r="I247" s="33"/>
      <c r="J247" s="34" t="str">
        <f aca="false">IF(D247="","",ROUND((MIN(D247/50,100)*0.4)+((100-E247)*0.4)+(MIN(F247*20,100)*0.2),1))</f>
        <v/>
      </c>
      <c r="K247" s="28" t="str">
        <f aca="false">IF(J247="","",IF(J247&gt;=70,"High",IF(J247&gt;=40,"Medium","Low")))</f>
        <v/>
      </c>
      <c r="L247" s="29"/>
      <c r="M247" s="33"/>
      <c r="N247" s="33"/>
      <c r="O247" s="29"/>
      <c r="P247" s="35"/>
      <c r="Q247" s="29"/>
    </row>
    <row r="248" customFormat="false" ht="15.75" hidden="false" customHeight="true" outlineLevel="0" collapsed="false">
      <c r="A248" s="19" t="str">
        <f aca="false">IF(C248="","",ROW()-1)</f>
        <v/>
      </c>
      <c r="B248" s="21"/>
      <c r="C248" s="21"/>
      <c r="D248" s="22"/>
      <c r="E248" s="23"/>
      <c r="F248" s="24"/>
      <c r="G248" s="18"/>
      <c r="H248" s="18"/>
      <c r="I248" s="18"/>
      <c r="J248" s="25" t="str">
        <f aca="false">IF(D248="","",ROUND((MIN(D248/50,100)*0.4)+((100-E248)*0.4)+(MIN(F248*20,100)*0.2),1))</f>
        <v/>
      </c>
      <c r="K248" s="26" t="str">
        <f aca="false">IF(J248="","",IF(J248&gt;=70,"High",IF(J248&gt;=40,"Medium","Low")))</f>
        <v/>
      </c>
      <c r="L248" s="21"/>
      <c r="M248" s="18"/>
      <c r="N248" s="18"/>
      <c r="O248" s="21"/>
      <c r="P248" s="27"/>
      <c r="Q248" s="21"/>
    </row>
    <row r="249" customFormat="false" ht="15.75" hidden="false" customHeight="true" outlineLevel="0" collapsed="false">
      <c r="A249" s="28" t="str">
        <f aca="false">IF(C249="","",ROW()-1)</f>
        <v/>
      </c>
      <c r="B249" s="29"/>
      <c r="C249" s="29"/>
      <c r="D249" s="30"/>
      <c r="E249" s="31"/>
      <c r="F249" s="32"/>
      <c r="G249" s="33"/>
      <c r="H249" s="33"/>
      <c r="I249" s="33"/>
      <c r="J249" s="34" t="str">
        <f aca="false">IF(D249="","",ROUND((MIN(D249/50,100)*0.4)+((100-E249)*0.4)+(MIN(F249*20,100)*0.2),1))</f>
        <v/>
      </c>
      <c r="K249" s="28" t="str">
        <f aca="false">IF(J249="","",IF(J249&gt;=70,"High",IF(J249&gt;=40,"Medium","Low")))</f>
        <v/>
      </c>
      <c r="L249" s="29"/>
      <c r="M249" s="33"/>
      <c r="N249" s="33"/>
      <c r="O249" s="29"/>
      <c r="P249" s="35"/>
      <c r="Q249" s="29"/>
    </row>
    <row r="250" customFormat="false" ht="15.75" hidden="false" customHeight="true" outlineLevel="0" collapsed="false">
      <c r="A250" s="19" t="str">
        <f aca="false">IF(C250="","",ROW()-1)</f>
        <v/>
      </c>
      <c r="B250" s="21"/>
      <c r="C250" s="21"/>
      <c r="D250" s="22"/>
      <c r="E250" s="23"/>
      <c r="F250" s="24"/>
      <c r="G250" s="18"/>
      <c r="H250" s="18"/>
      <c r="I250" s="18"/>
      <c r="J250" s="25" t="str">
        <f aca="false">IF(D250="","",ROUND((MIN(D250/50,100)*0.4)+((100-E250)*0.4)+(MIN(F250*20,100)*0.2),1))</f>
        <v/>
      </c>
      <c r="K250" s="26" t="str">
        <f aca="false">IF(J250="","",IF(J250&gt;=70,"High",IF(J250&gt;=40,"Medium","Low")))</f>
        <v/>
      </c>
      <c r="L250" s="21"/>
      <c r="M250" s="18"/>
      <c r="N250" s="18"/>
      <c r="O250" s="21"/>
      <c r="P250" s="27"/>
      <c r="Q250" s="21"/>
    </row>
    <row r="251" customFormat="false" ht="15.75" hidden="false" customHeight="true" outlineLevel="0" collapsed="false">
      <c r="A251" s="28" t="str">
        <f aca="false">IF(C251="","",ROW()-1)</f>
        <v/>
      </c>
      <c r="B251" s="29"/>
      <c r="C251" s="29"/>
      <c r="D251" s="30"/>
      <c r="E251" s="31"/>
      <c r="F251" s="32"/>
      <c r="G251" s="33"/>
      <c r="H251" s="33"/>
      <c r="I251" s="33"/>
      <c r="J251" s="34" t="str">
        <f aca="false">IF(D251="","",ROUND((MIN(D251/50,100)*0.4)+((100-E251)*0.4)+(MIN(F251*20,100)*0.2),1))</f>
        <v/>
      </c>
      <c r="K251" s="28" t="str">
        <f aca="false">IF(J251="","",IF(J251&gt;=70,"High",IF(J251&gt;=40,"Medium","Low")))</f>
        <v/>
      </c>
      <c r="L251" s="29"/>
      <c r="M251" s="33"/>
      <c r="N251" s="33"/>
      <c r="O251" s="29"/>
      <c r="P251" s="35"/>
      <c r="Q251" s="29"/>
    </row>
    <row r="252" customFormat="false" ht="15.75" hidden="false" customHeight="true" outlineLevel="0" collapsed="false">
      <c r="A252" s="19" t="str">
        <f aca="false">IF(C252="","",ROW()-1)</f>
        <v/>
      </c>
      <c r="B252" s="21"/>
      <c r="C252" s="21"/>
      <c r="D252" s="22"/>
      <c r="E252" s="23"/>
      <c r="F252" s="24"/>
      <c r="G252" s="18"/>
      <c r="H252" s="18"/>
      <c r="I252" s="18"/>
      <c r="J252" s="25" t="str">
        <f aca="false">IF(D252="","",ROUND((MIN(D252/50,100)*0.4)+((100-E252)*0.4)+(MIN(F252*20,100)*0.2),1))</f>
        <v/>
      </c>
      <c r="K252" s="26" t="str">
        <f aca="false">IF(J252="","",IF(J252&gt;=70,"High",IF(J252&gt;=40,"Medium","Low")))</f>
        <v/>
      </c>
      <c r="L252" s="21"/>
      <c r="M252" s="18"/>
      <c r="N252" s="18"/>
      <c r="O252" s="21"/>
      <c r="P252" s="27"/>
      <c r="Q252" s="21"/>
    </row>
    <row r="253" customFormat="false" ht="15.75" hidden="false" customHeight="true" outlineLevel="0" collapsed="false">
      <c r="A253" s="28" t="str">
        <f aca="false">IF(C253="","",ROW()-1)</f>
        <v/>
      </c>
      <c r="B253" s="29"/>
      <c r="C253" s="29"/>
      <c r="D253" s="30"/>
      <c r="E253" s="31"/>
      <c r="F253" s="32"/>
      <c r="G253" s="33"/>
      <c r="H253" s="33"/>
      <c r="I253" s="33"/>
      <c r="J253" s="34" t="str">
        <f aca="false">IF(D253="","",ROUND((MIN(D253/50,100)*0.4)+((100-E253)*0.4)+(MIN(F253*20,100)*0.2),1))</f>
        <v/>
      </c>
      <c r="K253" s="28" t="str">
        <f aca="false">IF(J253="","",IF(J253&gt;=70,"High",IF(J253&gt;=40,"Medium","Low")))</f>
        <v/>
      </c>
      <c r="L253" s="29"/>
      <c r="M253" s="33"/>
      <c r="N253" s="33"/>
      <c r="O253" s="29"/>
      <c r="P253" s="35"/>
      <c r="Q253" s="29"/>
    </row>
    <row r="254" customFormat="false" ht="15.75" hidden="false" customHeight="true" outlineLevel="0" collapsed="false">
      <c r="A254" s="19" t="str">
        <f aca="false">IF(C254="","",ROW()-1)</f>
        <v/>
      </c>
      <c r="B254" s="21"/>
      <c r="C254" s="21"/>
      <c r="D254" s="22"/>
      <c r="E254" s="23"/>
      <c r="F254" s="24"/>
      <c r="G254" s="18"/>
      <c r="H254" s="18"/>
      <c r="I254" s="18"/>
      <c r="J254" s="25" t="str">
        <f aca="false">IF(D254="","",ROUND((MIN(D254/50,100)*0.4)+((100-E254)*0.4)+(MIN(F254*20,100)*0.2),1))</f>
        <v/>
      </c>
      <c r="K254" s="26" t="str">
        <f aca="false">IF(J254="","",IF(J254&gt;=70,"High",IF(J254&gt;=40,"Medium","Low")))</f>
        <v/>
      </c>
      <c r="L254" s="21"/>
      <c r="M254" s="18"/>
      <c r="N254" s="18"/>
      <c r="O254" s="21"/>
      <c r="P254" s="27"/>
      <c r="Q254" s="21"/>
    </row>
    <row r="255" customFormat="false" ht="15.75" hidden="false" customHeight="true" outlineLevel="0" collapsed="false">
      <c r="A255" s="28" t="str">
        <f aca="false">IF(C255="","",ROW()-1)</f>
        <v/>
      </c>
      <c r="B255" s="29"/>
      <c r="C255" s="29"/>
      <c r="D255" s="30"/>
      <c r="E255" s="31"/>
      <c r="F255" s="32"/>
      <c r="G255" s="33"/>
      <c r="H255" s="33"/>
      <c r="I255" s="33"/>
      <c r="J255" s="34" t="str">
        <f aca="false">IF(D255="","",ROUND((MIN(D255/50,100)*0.4)+((100-E255)*0.4)+(MIN(F255*20,100)*0.2),1))</f>
        <v/>
      </c>
      <c r="K255" s="28" t="str">
        <f aca="false">IF(J255="","",IF(J255&gt;=70,"High",IF(J255&gt;=40,"Medium","Low")))</f>
        <v/>
      </c>
      <c r="L255" s="29"/>
      <c r="M255" s="33"/>
      <c r="N255" s="33"/>
      <c r="O255" s="29"/>
      <c r="P255" s="35"/>
      <c r="Q255" s="29"/>
    </row>
    <row r="256" customFormat="false" ht="15.75" hidden="false" customHeight="true" outlineLevel="0" collapsed="false">
      <c r="A256" s="19" t="str">
        <f aca="false">IF(C256="","",ROW()-1)</f>
        <v/>
      </c>
      <c r="B256" s="21"/>
      <c r="C256" s="21"/>
      <c r="D256" s="22"/>
      <c r="E256" s="23"/>
      <c r="F256" s="24"/>
      <c r="G256" s="18"/>
      <c r="H256" s="18"/>
      <c r="I256" s="18"/>
      <c r="J256" s="25" t="str">
        <f aca="false">IF(D256="","",ROUND((MIN(D256/50,100)*0.4)+((100-E256)*0.4)+(MIN(F256*20,100)*0.2),1))</f>
        <v/>
      </c>
      <c r="K256" s="26" t="str">
        <f aca="false">IF(J256="","",IF(J256&gt;=70,"High",IF(J256&gt;=40,"Medium","Low")))</f>
        <v/>
      </c>
      <c r="L256" s="21"/>
      <c r="M256" s="18"/>
      <c r="N256" s="18"/>
      <c r="O256" s="21"/>
      <c r="P256" s="27"/>
      <c r="Q256" s="21"/>
    </row>
    <row r="257" customFormat="false" ht="15.75" hidden="false" customHeight="true" outlineLevel="0" collapsed="false">
      <c r="A257" s="28" t="str">
        <f aca="false">IF(C257="","",ROW()-1)</f>
        <v/>
      </c>
      <c r="B257" s="29"/>
      <c r="C257" s="29"/>
      <c r="D257" s="30"/>
      <c r="E257" s="31"/>
      <c r="F257" s="32"/>
      <c r="G257" s="33"/>
      <c r="H257" s="33"/>
      <c r="I257" s="33"/>
      <c r="J257" s="34" t="str">
        <f aca="false">IF(D257="","",ROUND((MIN(D257/50,100)*0.4)+((100-E257)*0.4)+(MIN(F257*20,100)*0.2),1))</f>
        <v/>
      </c>
      <c r="K257" s="28" t="str">
        <f aca="false">IF(J257="","",IF(J257&gt;=70,"High",IF(J257&gt;=40,"Medium","Low")))</f>
        <v/>
      </c>
      <c r="L257" s="29"/>
      <c r="M257" s="33"/>
      <c r="N257" s="33"/>
      <c r="O257" s="29"/>
      <c r="P257" s="35"/>
      <c r="Q257" s="29"/>
    </row>
    <row r="258" customFormat="false" ht="15.75" hidden="false" customHeight="true" outlineLevel="0" collapsed="false">
      <c r="A258" s="19" t="str">
        <f aca="false">IF(C258="","",ROW()-1)</f>
        <v/>
      </c>
      <c r="B258" s="21"/>
      <c r="C258" s="21"/>
      <c r="D258" s="22"/>
      <c r="E258" s="23"/>
      <c r="F258" s="24"/>
      <c r="G258" s="18"/>
      <c r="H258" s="18"/>
      <c r="I258" s="18"/>
      <c r="J258" s="25" t="str">
        <f aca="false">IF(D258="","",ROUND((MIN(D258/50,100)*0.4)+((100-E258)*0.4)+(MIN(F258*20,100)*0.2),1))</f>
        <v/>
      </c>
      <c r="K258" s="26" t="str">
        <f aca="false">IF(J258="","",IF(J258&gt;=70,"High",IF(J258&gt;=40,"Medium","Low")))</f>
        <v/>
      </c>
      <c r="L258" s="21"/>
      <c r="M258" s="18"/>
      <c r="N258" s="18"/>
      <c r="O258" s="21"/>
      <c r="P258" s="27"/>
      <c r="Q258" s="21"/>
    </row>
    <row r="259" customFormat="false" ht="15.75" hidden="false" customHeight="true" outlineLevel="0" collapsed="false">
      <c r="A259" s="28" t="str">
        <f aca="false">IF(C259="","",ROW()-1)</f>
        <v/>
      </c>
      <c r="B259" s="29"/>
      <c r="C259" s="29"/>
      <c r="D259" s="30"/>
      <c r="E259" s="31"/>
      <c r="F259" s="32"/>
      <c r="G259" s="33"/>
      <c r="H259" s="33"/>
      <c r="I259" s="33"/>
      <c r="J259" s="34" t="str">
        <f aca="false">IF(D259="","",ROUND((MIN(D259/50,100)*0.4)+((100-E259)*0.4)+(MIN(F259*20,100)*0.2),1))</f>
        <v/>
      </c>
      <c r="K259" s="28" t="str">
        <f aca="false">IF(J259="","",IF(J259&gt;=70,"High",IF(J259&gt;=40,"Medium","Low")))</f>
        <v/>
      </c>
      <c r="L259" s="29"/>
      <c r="M259" s="33"/>
      <c r="N259" s="33"/>
      <c r="O259" s="29"/>
      <c r="P259" s="35"/>
      <c r="Q259" s="29"/>
    </row>
    <row r="260" customFormat="false" ht="15.75" hidden="false" customHeight="true" outlineLevel="0" collapsed="false">
      <c r="A260" s="19" t="str">
        <f aca="false">IF(C260="","",ROW()-1)</f>
        <v/>
      </c>
      <c r="B260" s="21"/>
      <c r="C260" s="21"/>
      <c r="D260" s="22"/>
      <c r="E260" s="23"/>
      <c r="F260" s="24"/>
      <c r="G260" s="18"/>
      <c r="H260" s="18"/>
      <c r="I260" s="18"/>
      <c r="J260" s="25" t="str">
        <f aca="false">IF(D260="","",ROUND((MIN(D260/50,100)*0.4)+((100-E260)*0.4)+(MIN(F260*20,100)*0.2),1))</f>
        <v/>
      </c>
      <c r="K260" s="26" t="str">
        <f aca="false">IF(J260="","",IF(J260&gt;=70,"High",IF(J260&gt;=40,"Medium","Low")))</f>
        <v/>
      </c>
      <c r="L260" s="21"/>
      <c r="M260" s="18"/>
      <c r="N260" s="18"/>
      <c r="O260" s="21"/>
      <c r="P260" s="27"/>
      <c r="Q260" s="21"/>
    </row>
    <row r="261" customFormat="false" ht="15.75" hidden="false" customHeight="true" outlineLevel="0" collapsed="false">
      <c r="A261" s="28" t="str">
        <f aca="false">IF(C261="","",ROW()-1)</f>
        <v/>
      </c>
      <c r="B261" s="29"/>
      <c r="C261" s="29"/>
      <c r="D261" s="30"/>
      <c r="E261" s="31"/>
      <c r="F261" s="32"/>
      <c r="G261" s="33"/>
      <c r="H261" s="33"/>
      <c r="I261" s="33"/>
      <c r="J261" s="34" t="str">
        <f aca="false">IF(D261="","",ROUND((MIN(D261/50,100)*0.4)+((100-E261)*0.4)+(MIN(F261*20,100)*0.2),1))</f>
        <v/>
      </c>
      <c r="K261" s="28" t="str">
        <f aca="false">IF(J261="","",IF(J261&gt;=70,"High",IF(J261&gt;=40,"Medium","Low")))</f>
        <v/>
      </c>
      <c r="L261" s="29"/>
      <c r="M261" s="33"/>
      <c r="N261" s="33"/>
      <c r="O261" s="29"/>
      <c r="P261" s="35"/>
      <c r="Q261" s="29"/>
    </row>
    <row r="262" customFormat="false" ht="15.75" hidden="false" customHeight="true" outlineLevel="0" collapsed="false">
      <c r="A262" s="19" t="str">
        <f aca="false">IF(C262="","",ROW()-1)</f>
        <v/>
      </c>
      <c r="B262" s="21"/>
      <c r="C262" s="21"/>
      <c r="D262" s="22"/>
      <c r="E262" s="23"/>
      <c r="F262" s="24"/>
      <c r="G262" s="18"/>
      <c r="H262" s="18"/>
      <c r="I262" s="18"/>
      <c r="J262" s="25" t="str">
        <f aca="false">IF(D262="","",ROUND((MIN(D262/50,100)*0.4)+((100-E262)*0.4)+(MIN(F262*20,100)*0.2),1))</f>
        <v/>
      </c>
      <c r="K262" s="26" t="str">
        <f aca="false">IF(J262="","",IF(J262&gt;=70,"High",IF(J262&gt;=40,"Medium","Low")))</f>
        <v/>
      </c>
      <c r="L262" s="21"/>
      <c r="M262" s="18"/>
      <c r="N262" s="18"/>
      <c r="O262" s="21"/>
      <c r="P262" s="27"/>
      <c r="Q262" s="21"/>
    </row>
    <row r="263" customFormat="false" ht="15.75" hidden="false" customHeight="true" outlineLevel="0" collapsed="false">
      <c r="A263" s="28" t="str">
        <f aca="false">IF(C263="","",ROW()-1)</f>
        <v/>
      </c>
      <c r="B263" s="29"/>
      <c r="C263" s="29"/>
      <c r="D263" s="30"/>
      <c r="E263" s="31"/>
      <c r="F263" s="32"/>
      <c r="G263" s="33"/>
      <c r="H263" s="33"/>
      <c r="I263" s="33"/>
      <c r="J263" s="34" t="str">
        <f aca="false">IF(D263="","",ROUND((MIN(D263/50,100)*0.4)+((100-E263)*0.4)+(MIN(F263*20,100)*0.2),1))</f>
        <v/>
      </c>
      <c r="K263" s="28" t="str">
        <f aca="false">IF(J263="","",IF(J263&gt;=70,"High",IF(J263&gt;=40,"Medium","Low")))</f>
        <v/>
      </c>
      <c r="L263" s="29"/>
      <c r="M263" s="33"/>
      <c r="N263" s="33"/>
      <c r="O263" s="29"/>
      <c r="P263" s="35"/>
      <c r="Q263" s="29"/>
    </row>
    <row r="264" customFormat="false" ht="15.75" hidden="false" customHeight="true" outlineLevel="0" collapsed="false">
      <c r="A264" s="19" t="str">
        <f aca="false">IF(C264="","",ROW()-1)</f>
        <v/>
      </c>
      <c r="B264" s="21"/>
      <c r="C264" s="21"/>
      <c r="D264" s="22"/>
      <c r="E264" s="23"/>
      <c r="F264" s="24"/>
      <c r="G264" s="18"/>
      <c r="H264" s="18"/>
      <c r="I264" s="18"/>
      <c r="J264" s="25" t="str">
        <f aca="false">IF(D264="","",ROUND((MIN(D264/50,100)*0.4)+((100-E264)*0.4)+(MIN(F264*20,100)*0.2),1))</f>
        <v/>
      </c>
      <c r="K264" s="26" t="str">
        <f aca="false">IF(J264="","",IF(J264&gt;=70,"High",IF(J264&gt;=40,"Medium","Low")))</f>
        <v/>
      </c>
      <c r="L264" s="21"/>
      <c r="M264" s="18"/>
      <c r="N264" s="18"/>
      <c r="O264" s="21"/>
      <c r="P264" s="27"/>
      <c r="Q264" s="21"/>
    </row>
    <row r="265" customFormat="false" ht="15.75" hidden="false" customHeight="true" outlineLevel="0" collapsed="false">
      <c r="A265" s="28" t="str">
        <f aca="false">IF(C265="","",ROW()-1)</f>
        <v/>
      </c>
      <c r="B265" s="29"/>
      <c r="C265" s="29"/>
      <c r="D265" s="30"/>
      <c r="E265" s="31"/>
      <c r="F265" s="32"/>
      <c r="G265" s="33"/>
      <c r="H265" s="33"/>
      <c r="I265" s="33"/>
      <c r="J265" s="34" t="str">
        <f aca="false">IF(D265="","",ROUND((MIN(D265/50,100)*0.4)+((100-E265)*0.4)+(MIN(F265*20,100)*0.2),1))</f>
        <v/>
      </c>
      <c r="K265" s="28" t="str">
        <f aca="false">IF(J265="","",IF(J265&gt;=70,"High",IF(J265&gt;=40,"Medium","Low")))</f>
        <v/>
      </c>
      <c r="L265" s="29"/>
      <c r="M265" s="33"/>
      <c r="N265" s="33"/>
      <c r="O265" s="29"/>
      <c r="P265" s="35"/>
      <c r="Q265" s="29"/>
    </row>
    <row r="266" customFormat="false" ht="15.75" hidden="false" customHeight="true" outlineLevel="0" collapsed="false">
      <c r="A266" s="19" t="str">
        <f aca="false">IF(C266="","",ROW()-1)</f>
        <v/>
      </c>
      <c r="B266" s="21"/>
      <c r="C266" s="21"/>
      <c r="D266" s="22"/>
      <c r="E266" s="23"/>
      <c r="F266" s="24"/>
      <c r="G266" s="18"/>
      <c r="H266" s="18"/>
      <c r="I266" s="18"/>
      <c r="J266" s="25" t="str">
        <f aca="false">IF(D266="","",ROUND((MIN(D266/50,100)*0.4)+((100-E266)*0.4)+(MIN(F266*20,100)*0.2),1))</f>
        <v/>
      </c>
      <c r="K266" s="26" t="str">
        <f aca="false">IF(J266="","",IF(J266&gt;=70,"High",IF(J266&gt;=40,"Medium","Low")))</f>
        <v/>
      </c>
      <c r="L266" s="21"/>
      <c r="M266" s="18"/>
      <c r="N266" s="18"/>
      <c r="O266" s="21"/>
      <c r="P266" s="27"/>
      <c r="Q266" s="21"/>
    </row>
    <row r="267" customFormat="false" ht="15.75" hidden="false" customHeight="true" outlineLevel="0" collapsed="false">
      <c r="A267" s="28" t="str">
        <f aca="false">IF(C267="","",ROW()-1)</f>
        <v/>
      </c>
      <c r="B267" s="29"/>
      <c r="C267" s="29"/>
      <c r="D267" s="30"/>
      <c r="E267" s="31"/>
      <c r="F267" s="32"/>
      <c r="G267" s="33"/>
      <c r="H267" s="33"/>
      <c r="I267" s="33"/>
      <c r="J267" s="34" t="str">
        <f aca="false">IF(D267="","",ROUND((MIN(D267/50,100)*0.4)+((100-E267)*0.4)+(MIN(F267*20,100)*0.2),1))</f>
        <v/>
      </c>
      <c r="K267" s="28" t="str">
        <f aca="false">IF(J267="","",IF(J267&gt;=70,"High",IF(J267&gt;=40,"Medium","Low")))</f>
        <v/>
      </c>
      <c r="L267" s="29"/>
      <c r="M267" s="33"/>
      <c r="N267" s="33"/>
      <c r="O267" s="29"/>
      <c r="P267" s="35"/>
      <c r="Q267" s="29"/>
    </row>
    <row r="268" customFormat="false" ht="15.75" hidden="false" customHeight="true" outlineLevel="0" collapsed="false">
      <c r="A268" s="19" t="str">
        <f aca="false">IF(C268="","",ROW()-1)</f>
        <v/>
      </c>
      <c r="B268" s="21"/>
      <c r="C268" s="21"/>
      <c r="D268" s="22"/>
      <c r="E268" s="23"/>
      <c r="F268" s="24"/>
      <c r="G268" s="18"/>
      <c r="H268" s="18"/>
      <c r="I268" s="18"/>
      <c r="J268" s="25" t="str">
        <f aca="false">IF(D268="","",ROUND((MIN(D268/50,100)*0.4)+((100-E268)*0.4)+(MIN(F268*20,100)*0.2),1))</f>
        <v/>
      </c>
      <c r="K268" s="26" t="str">
        <f aca="false">IF(J268="","",IF(J268&gt;=70,"High",IF(J268&gt;=40,"Medium","Low")))</f>
        <v/>
      </c>
      <c r="L268" s="21"/>
      <c r="M268" s="18"/>
      <c r="N268" s="18"/>
      <c r="O268" s="21"/>
      <c r="P268" s="27"/>
      <c r="Q268" s="21"/>
    </row>
    <row r="269" customFormat="false" ht="15.75" hidden="false" customHeight="true" outlineLevel="0" collapsed="false">
      <c r="A269" s="28" t="str">
        <f aca="false">IF(C269="","",ROW()-1)</f>
        <v/>
      </c>
      <c r="B269" s="29"/>
      <c r="C269" s="29"/>
      <c r="D269" s="30"/>
      <c r="E269" s="31"/>
      <c r="F269" s="32"/>
      <c r="G269" s="33"/>
      <c r="H269" s="33"/>
      <c r="I269" s="33"/>
      <c r="J269" s="34" t="str">
        <f aca="false">IF(D269="","",ROUND((MIN(D269/50,100)*0.4)+((100-E269)*0.4)+(MIN(F269*20,100)*0.2),1))</f>
        <v/>
      </c>
      <c r="K269" s="28" t="str">
        <f aca="false">IF(J269="","",IF(J269&gt;=70,"High",IF(J269&gt;=40,"Medium","Low")))</f>
        <v/>
      </c>
      <c r="L269" s="29"/>
      <c r="M269" s="33"/>
      <c r="N269" s="33"/>
      <c r="O269" s="29"/>
      <c r="P269" s="35"/>
      <c r="Q269" s="29"/>
    </row>
    <row r="270" customFormat="false" ht="15.75" hidden="false" customHeight="true" outlineLevel="0" collapsed="false">
      <c r="A270" s="19" t="str">
        <f aca="false">IF(C270="","",ROW()-1)</f>
        <v/>
      </c>
      <c r="B270" s="21"/>
      <c r="C270" s="21"/>
      <c r="D270" s="22"/>
      <c r="E270" s="23"/>
      <c r="F270" s="24"/>
      <c r="G270" s="18"/>
      <c r="H270" s="18"/>
      <c r="I270" s="18"/>
      <c r="J270" s="25" t="str">
        <f aca="false">IF(D270="","",ROUND((MIN(D270/50,100)*0.4)+((100-E270)*0.4)+(MIN(F270*20,100)*0.2),1))</f>
        <v/>
      </c>
      <c r="K270" s="26" t="str">
        <f aca="false">IF(J270="","",IF(J270&gt;=70,"High",IF(J270&gt;=40,"Medium","Low")))</f>
        <v/>
      </c>
      <c r="L270" s="21"/>
      <c r="M270" s="18"/>
      <c r="N270" s="18"/>
      <c r="O270" s="21"/>
      <c r="P270" s="27"/>
      <c r="Q270" s="21"/>
    </row>
    <row r="271" customFormat="false" ht="15.75" hidden="false" customHeight="true" outlineLevel="0" collapsed="false">
      <c r="A271" s="28" t="str">
        <f aca="false">IF(C271="","",ROW()-1)</f>
        <v/>
      </c>
      <c r="B271" s="29"/>
      <c r="C271" s="29"/>
      <c r="D271" s="30"/>
      <c r="E271" s="31"/>
      <c r="F271" s="32"/>
      <c r="G271" s="33"/>
      <c r="H271" s="33"/>
      <c r="I271" s="33"/>
      <c r="J271" s="34" t="str">
        <f aca="false">IF(D271="","",ROUND((MIN(D271/50,100)*0.4)+((100-E271)*0.4)+(MIN(F271*20,100)*0.2),1))</f>
        <v/>
      </c>
      <c r="K271" s="28" t="str">
        <f aca="false">IF(J271="","",IF(J271&gt;=70,"High",IF(J271&gt;=40,"Medium","Low")))</f>
        <v/>
      </c>
      <c r="L271" s="29"/>
      <c r="M271" s="33"/>
      <c r="N271" s="33"/>
      <c r="O271" s="29"/>
      <c r="P271" s="35"/>
      <c r="Q271" s="29"/>
    </row>
    <row r="272" customFormat="false" ht="15.75" hidden="false" customHeight="true" outlineLevel="0" collapsed="false">
      <c r="A272" s="19" t="str">
        <f aca="false">IF(C272="","",ROW()-1)</f>
        <v/>
      </c>
      <c r="B272" s="21"/>
      <c r="C272" s="21"/>
      <c r="D272" s="22"/>
      <c r="E272" s="23"/>
      <c r="F272" s="24"/>
      <c r="G272" s="18"/>
      <c r="H272" s="18"/>
      <c r="I272" s="18"/>
      <c r="J272" s="25" t="str">
        <f aca="false">IF(D272="","",ROUND((MIN(D272/50,100)*0.4)+((100-E272)*0.4)+(MIN(F272*20,100)*0.2),1))</f>
        <v/>
      </c>
      <c r="K272" s="26" t="str">
        <f aca="false">IF(J272="","",IF(J272&gt;=70,"High",IF(J272&gt;=40,"Medium","Low")))</f>
        <v/>
      </c>
      <c r="L272" s="21"/>
      <c r="M272" s="18"/>
      <c r="N272" s="18"/>
      <c r="O272" s="21"/>
      <c r="P272" s="27"/>
      <c r="Q272" s="21"/>
    </row>
    <row r="273" customFormat="false" ht="15.75" hidden="false" customHeight="true" outlineLevel="0" collapsed="false">
      <c r="A273" s="28" t="str">
        <f aca="false">IF(C273="","",ROW()-1)</f>
        <v/>
      </c>
      <c r="B273" s="29"/>
      <c r="C273" s="29"/>
      <c r="D273" s="30"/>
      <c r="E273" s="31"/>
      <c r="F273" s="32"/>
      <c r="G273" s="33"/>
      <c r="H273" s="33"/>
      <c r="I273" s="33"/>
      <c r="J273" s="34" t="str">
        <f aca="false">IF(D273="","",ROUND((MIN(D273/50,100)*0.4)+((100-E273)*0.4)+(MIN(F273*20,100)*0.2),1))</f>
        <v/>
      </c>
      <c r="K273" s="28" t="str">
        <f aca="false">IF(J273="","",IF(J273&gt;=70,"High",IF(J273&gt;=40,"Medium","Low")))</f>
        <v/>
      </c>
      <c r="L273" s="29"/>
      <c r="M273" s="33"/>
      <c r="N273" s="33"/>
      <c r="O273" s="29"/>
      <c r="P273" s="35"/>
      <c r="Q273" s="29"/>
    </row>
    <row r="274" customFormat="false" ht="15.75" hidden="false" customHeight="true" outlineLevel="0" collapsed="false">
      <c r="A274" s="19" t="str">
        <f aca="false">IF(C274="","",ROW()-1)</f>
        <v/>
      </c>
      <c r="B274" s="21"/>
      <c r="C274" s="21"/>
      <c r="D274" s="22"/>
      <c r="E274" s="23"/>
      <c r="F274" s="24"/>
      <c r="G274" s="18"/>
      <c r="H274" s="18"/>
      <c r="I274" s="18"/>
      <c r="J274" s="25" t="str">
        <f aca="false">IF(D274="","",ROUND((MIN(D274/50,100)*0.4)+((100-E274)*0.4)+(MIN(F274*20,100)*0.2),1))</f>
        <v/>
      </c>
      <c r="K274" s="26" t="str">
        <f aca="false">IF(J274="","",IF(J274&gt;=70,"High",IF(J274&gt;=40,"Medium","Low")))</f>
        <v/>
      </c>
      <c r="L274" s="21"/>
      <c r="M274" s="18"/>
      <c r="N274" s="18"/>
      <c r="O274" s="21"/>
      <c r="P274" s="27"/>
      <c r="Q274" s="21"/>
    </row>
    <row r="275" customFormat="false" ht="15.75" hidden="false" customHeight="true" outlineLevel="0" collapsed="false">
      <c r="A275" s="28" t="str">
        <f aca="false">IF(C275="","",ROW()-1)</f>
        <v/>
      </c>
      <c r="B275" s="29"/>
      <c r="C275" s="29"/>
      <c r="D275" s="30"/>
      <c r="E275" s="31"/>
      <c r="F275" s="32"/>
      <c r="G275" s="33"/>
      <c r="H275" s="33"/>
      <c r="I275" s="33"/>
      <c r="J275" s="34" t="str">
        <f aca="false">IF(D275="","",ROUND((MIN(D275/50,100)*0.4)+((100-E275)*0.4)+(MIN(F275*20,100)*0.2),1))</f>
        <v/>
      </c>
      <c r="K275" s="28" t="str">
        <f aca="false">IF(J275="","",IF(J275&gt;=70,"High",IF(J275&gt;=40,"Medium","Low")))</f>
        <v/>
      </c>
      <c r="L275" s="29"/>
      <c r="M275" s="33"/>
      <c r="N275" s="33"/>
      <c r="O275" s="29"/>
      <c r="P275" s="35"/>
      <c r="Q275" s="29"/>
    </row>
    <row r="276" customFormat="false" ht="15.75" hidden="false" customHeight="true" outlineLevel="0" collapsed="false">
      <c r="A276" s="19" t="str">
        <f aca="false">IF(C276="","",ROW()-1)</f>
        <v/>
      </c>
      <c r="B276" s="21"/>
      <c r="C276" s="21"/>
      <c r="D276" s="22"/>
      <c r="E276" s="23"/>
      <c r="F276" s="24"/>
      <c r="G276" s="18"/>
      <c r="H276" s="18"/>
      <c r="I276" s="18"/>
      <c r="J276" s="25" t="str">
        <f aca="false">IF(D276="","",ROUND((MIN(D276/50,100)*0.4)+((100-E276)*0.4)+(MIN(F276*20,100)*0.2),1))</f>
        <v/>
      </c>
      <c r="K276" s="26" t="str">
        <f aca="false">IF(J276="","",IF(J276&gt;=70,"High",IF(J276&gt;=40,"Medium","Low")))</f>
        <v/>
      </c>
      <c r="L276" s="21"/>
      <c r="M276" s="18"/>
      <c r="N276" s="18"/>
      <c r="O276" s="21"/>
      <c r="P276" s="27"/>
      <c r="Q276" s="21"/>
    </row>
    <row r="277" customFormat="false" ht="15.75" hidden="false" customHeight="true" outlineLevel="0" collapsed="false">
      <c r="A277" s="28" t="str">
        <f aca="false">IF(C277="","",ROW()-1)</f>
        <v/>
      </c>
      <c r="B277" s="29"/>
      <c r="C277" s="29"/>
      <c r="D277" s="30"/>
      <c r="E277" s="31"/>
      <c r="F277" s="32"/>
      <c r="G277" s="33"/>
      <c r="H277" s="33"/>
      <c r="I277" s="33"/>
      <c r="J277" s="34" t="str">
        <f aca="false">IF(D277="","",ROUND((MIN(D277/50,100)*0.4)+((100-E277)*0.4)+(MIN(F277*20,100)*0.2),1))</f>
        <v/>
      </c>
      <c r="K277" s="28" t="str">
        <f aca="false">IF(J277="","",IF(J277&gt;=70,"High",IF(J277&gt;=40,"Medium","Low")))</f>
        <v/>
      </c>
      <c r="L277" s="29"/>
      <c r="M277" s="33"/>
      <c r="N277" s="33"/>
      <c r="O277" s="29"/>
      <c r="P277" s="35"/>
      <c r="Q277" s="29"/>
    </row>
    <row r="278" customFormat="false" ht="15.75" hidden="false" customHeight="true" outlineLevel="0" collapsed="false">
      <c r="A278" s="19" t="str">
        <f aca="false">IF(C278="","",ROW()-1)</f>
        <v/>
      </c>
      <c r="B278" s="21"/>
      <c r="C278" s="21"/>
      <c r="D278" s="22"/>
      <c r="E278" s="23"/>
      <c r="F278" s="24"/>
      <c r="G278" s="18"/>
      <c r="H278" s="18"/>
      <c r="I278" s="18"/>
      <c r="J278" s="25" t="str">
        <f aca="false">IF(D278="","",ROUND((MIN(D278/50,100)*0.4)+((100-E278)*0.4)+(MIN(F278*20,100)*0.2),1))</f>
        <v/>
      </c>
      <c r="K278" s="26" t="str">
        <f aca="false">IF(J278="","",IF(J278&gt;=70,"High",IF(J278&gt;=40,"Medium","Low")))</f>
        <v/>
      </c>
      <c r="L278" s="21"/>
      <c r="M278" s="18"/>
      <c r="N278" s="18"/>
      <c r="O278" s="21"/>
      <c r="P278" s="27"/>
      <c r="Q278" s="21"/>
    </row>
    <row r="279" customFormat="false" ht="15.75" hidden="false" customHeight="true" outlineLevel="0" collapsed="false">
      <c r="A279" s="28" t="str">
        <f aca="false">IF(C279="","",ROW()-1)</f>
        <v/>
      </c>
      <c r="B279" s="29"/>
      <c r="C279" s="29"/>
      <c r="D279" s="30"/>
      <c r="E279" s="31"/>
      <c r="F279" s="32"/>
      <c r="G279" s="33"/>
      <c r="H279" s="33"/>
      <c r="I279" s="33"/>
      <c r="J279" s="34" t="str">
        <f aca="false">IF(D279="","",ROUND((MIN(D279/50,100)*0.4)+((100-E279)*0.4)+(MIN(F279*20,100)*0.2),1))</f>
        <v/>
      </c>
      <c r="K279" s="28" t="str">
        <f aca="false">IF(J279="","",IF(J279&gt;=70,"High",IF(J279&gt;=40,"Medium","Low")))</f>
        <v/>
      </c>
      <c r="L279" s="29"/>
      <c r="M279" s="33"/>
      <c r="N279" s="33"/>
      <c r="O279" s="29"/>
      <c r="P279" s="35"/>
      <c r="Q279" s="29"/>
    </row>
    <row r="280" customFormat="false" ht="15.75" hidden="false" customHeight="true" outlineLevel="0" collapsed="false">
      <c r="A280" s="19" t="str">
        <f aca="false">IF(C280="","",ROW()-1)</f>
        <v/>
      </c>
      <c r="B280" s="21"/>
      <c r="C280" s="21"/>
      <c r="D280" s="22"/>
      <c r="E280" s="23"/>
      <c r="F280" s="24"/>
      <c r="G280" s="18"/>
      <c r="H280" s="18"/>
      <c r="I280" s="18"/>
      <c r="J280" s="25" t="str">
        <f aca="false">IF(D280="","",ROUND((MIN(D280/50,100)*0.4)+((100-E280)*0.4)+(MIN(F280*20,100)*0.2),1))</f>
        <v/>
      </c>
      <c r="K280" s="26" t="str">
        <f aca="false">IF(J280="","",IF(J280&gt;=70,"High",IF(J280&gt;=40,"Medium","Low")))</f>
        <v/>
      </c>
      <c r="L280" s="21"/>
      <c r="M280" s="18"/>
      <c r="N280" s="18"/>
      <c r="O280" s="21"/>
      <c r="P280" s="27"/>
      <c r="Q280" s="21"/>
    </row>
    <row r="281" customFormat="false" ht="15.75" hidden="false" customHeight="true" outlineLevel="0" collapsed="false">
      <c r="A281" s="28" t="str">
        <f aca="false">IF(C281="","",ROW()-1)</f>
        <v/>
      </c>
      <c r="B281" s="29"/>
      <c r="C281" s="29"/>
      <c r="D281" s="30"/>
      <c r="E281" s="31"/>
      <c r="F281" s="32"/>
      <c r="G281" s="33"/>
      <c r="H281" s="33"/>
      <c r="I281" s="33"/>
      <c r="J281" s="34" t="str">
        <f aca="false">IF(D281="","",ROUND((MIN(D281/50,100)*0.4)+((100-E281)*0.4)+(MIN(F281*20,100)*0.2),1))</f>
        <v/>
      </c>
      <c r="K281" s="28" t="str">
        <f aca="false">IF(J281="","",IF(J281&gt;=70,"High",IF(J281&gt;=40,"Medium","Low")))</f>
        <v/>
      </c>
      <c r="L281" s="29"/>
      <c r="M281" s="33"/>
      <c r="N281" s="33"/>
      <c r="O281" s="29"/>
      <c r="P281" s="35"/>
      <c r="Q281" s="29"/>
    </row>
    <row r="282" customFormat="false" ht="15.75" hidden="false" customHeight="true" outlineLevel="0" collapsed="false">
      <c r="A282" s="19" t="str">
        <f aca="false">IF(C282="","",ROW()-1)</f>
        <v/>
      </c>
      <c r="B282" s="21"/>
      <c r="C282" s="21"/>
      <c r="D282" s="22"/>
      <c r="E282" s="23"/>
      <c r="F282" s="24"/>
      <c r="G282" s="18"/>
      <c r="H282" s="18"/>
      <c r="I282" s="18"/>
      <c r="J282" s="25" t="str">
        <f aca="false">IF(D282="","",ROUND((MIN(D282/50,100)*0.4)+((100-E282)*0.4)+(MIN(F282*20,100)*0.2),1))</f>
        <v/>
      </c>
      <c r="K282" s="26" t="str">
        <f aca="false">IF(J282="","",IF(J282&gt;=70,"High",IF(J282&gt;=40,"Medium","Low")))</f>
        <v/>
      </c>
      <c r="L282" s="21"/>
      <c r="M282" s="18"/>
      <c r="N282" s="18"/>
      <c r="O282" s="21"/>
      <c r="P282" s="27"/>
      <c r="Q282" s="21"/>
    </row>
    <row r="283" customFormat="false" ht="15.75" hidden="false" customHeight="true" outlineLevel="0" collapsed="false">
      <c r="A283" s="28" t="str">
        <f aca="false">IF(C283="","",ROW()-1)</f>
        <v/>
      </c>
      <c r="B283" s="29"/>
      <c r="C283" s="29"/>
      <c r="D283" s="30"/>
      <c r="E283" s="31"/>
      <c r="F283" s="32"/>
      <c r="G283" s="33"/>
      <c r="H283" s="33"/>
      <c r="I283" s="33"/>
      <c r="J283" s="34" t="str">
        <f aca="false">IF(D283="","",ROUND((MIN(D283/50,100)*0.4)+((100-E283)*0.4)+(MIN(F283*20,100)*0.2),1))</f>
        <v/>
      </c>
      <c r="K283" s="28" t="str">
        <f aca="false">IF(J283="","",IF(J283&gt;=70,"High",IF(J283&gt;=40,"Medium","Low")))</f>
        <v/>
      </c>
      <c r="L283" s="29"/>
      <c r="M283" s="33"/>
      <c r="N283" s="33"/>
      <c r="O283" s="29"/>
      <c r="P283" s="35"/>
      <c r="Q283" s="29"/>
    </row>
    <row r="284" customFormat="false" ht="15.75" hidden="false" customHeight="true" outlineLevel="0" collapsed="false">
      <c r="A284" s="19" t="str">
        <f aca="false">IF(C284="","",ROW()-1)</f>
        <v/>
      </c>
      <c r="B284" s="21"/>
      <c r="C284" s="21"/>
      <c r="D284" s="22"/>
      <c r="E284" s="23"/>
      <c r="F284" s="24"/>
      <c r="G284" s="18"/>
      <c r="H284" s="18"/>
      <c r="I284" s="18"/>
      <c r="J284" s="25" t="str">
        <f aca="false">IF(D284="","",ROUND((MIN(D284/50,100)*0.4)+((100-E284)*0.4)+(MIN(F284*20,100)*0.2),1))</f>
        <v/>
      </c>
      <c r="K284" s="26" t="str">
        <f aca="false">IF(J284="","",IF(J284&gt;=70,"High",IF(J284&gt;=40,"Medium","Low")))</f>
        <v/>
      </c>
      <c r="L284" s="21"/>
      <c r="M284" s="18"/>
      <c r="N284" s="18"/>
      <c r="O284" s="21"/>
      <c r="P284" s="27"/>
      <c r="Q284" s="21"/>
    </row>
    <row r="285" customFormat="false" ht="15.75" hidden="false" customHeight="true" outlineLevel="0" collapsed="false">
      <c r="A285" s="28" t="str">
        <f aca="false">IF(C285="","",ROW()-1)</f>
        <v/>
      </c>
      <c r="B285" s="29"/>
      <c r="C285" s="29"/>
      <c r="D285" s="30"/>
      <c r="E285" s="31"/>
      <c r="F285" s="32"/>
      <c r="G285" s="33"/>
      <c r="H285" s="33"/>
      <c r="I285" s="33"/>
      <c r="J285" s="34" t="str">
        <f aca="false">IF(D285="","",ROUND((MIN(D285/50,100)*0.4)+((100-E285)*0.4)+(MIN(F285*20,100)*0.2),1))</f>
        <v/>
      </c>
      <c r="K285" s="28" t="str">
        <f aca="false">IF(J285="","",IF(J285&gt;=70,"High",IF(J285&gt;=40,"Medium","Low")))</f>
        <v/>
      </c>
      <c r="L285" s="29"/>
      <c r="M285" s="33"/>
      <c r="N285" s="33"/>
      <c r="O285" s="29"/>
      <c r="P285" s="35"/>
      <c r="Q285" s="29"/>
    </row>
    <row r="286" customFormat="false" ht="15.75" hidden="false" customHeight="true" outlineLevel="0" collapsed="false">
      <c r="A286" s="19" t="str">
        <f aca="false">IF(C286="","",ROW()-1)</f>
        <v/>
      </c>
      <c r="B286" s="21"/>
      <c r="C286" s="21"/>
      <c r="D286" s="22"/>
      <c r="E286" s="23"/>
      <c r="F286" s="24"/>
      <c r="G286" s="18"/>
      <c r="H286" s="18"/>
      <c r="I286" s="18"/>
      <c r="J286" s="25" t="str">
        <f aca="false">IF(D286="","",ROUND((MIN(D286/50,100)*0.4)+((100-E286)*0.4)+(MIN(F286*20,100)*0.2),1))</f>
        <v/>
      </c>
      <c r="K286" s="26" t="str">
        <f aca="false">IF(J286="","",IF(J286&gt;=70,"High",IF(J286&gt;=40,"Medium","Low")))</f>
        <v/>
      </c>
      <c r="L286" s="21"/>
      <c r="M286" s="18"/>
      <c r="N286" s="18"/>
      <c r="O286" s="21"/>
      <c r="P286" s="27"/>
      <c r="Q286" s="21"/>
    </row>
    <row r="287" customFormat="false" ht="15.75" hidden="false" customHeight="true" outlineLevel="0" collapsed="false">
      <c r="A287" s="28" t="str">
        <f aca="false">IF(C287="","",ROW()-1)</f>
        <v/>
      </c>
      <c r="B287" s="29"/>
      <c r="C287" s="29"/>
      <c r="D287" s="30"/>
      <c r="E287" s="31"/>
      <c r="F287" s="32"/>
      <c r="G287" s="33"/>
      <c r="H287" s="33"/>
      <c r="I287" s="33"/>
      <c r="J287" s="34" t="str">
        <f aca="false">IF(D287="","",ROUND((MIN(D287/50,100)*0.4)+((100-E287)*0.4)+(MIN(F287*20,100)*0.2),1))</f>
        <v/>
      </c>
      <c r="K287" s="28" t="str">
        <f aca="false">IF(J287="","",IF(J287&gt;=70,"High",IF(J287&gt;=40,"Medium","Low")))</f>
        <v/>
      </c>
      <c r="L287" s="29"/>
      <c r="M287" s="33"/>
      <c r="N287" s="33"/>
      <c r="O287" s="29"/>
      <c r="P287" s="35"/>
      <c r="Q287" s="29"/>
    </row>
    <row r="288" customFormat="false" ht="15.75" hidden="false" customHeight="true" outlineLevel="0" collapsed="false">
      <c r="A288" s="19" t="str">
        <f aca="false">IF(C288="","",ROW()-1)</f>
        <v/>
      </c>
      <c r="B288" s="21"/>
      <c r="C288" s="21"/>
      <c r="D288" s="22"/>
      <c r="E288" s="23"/>
      <c r="F288" s="24"/>
      <c r="G288" s="18"/>
      <c r="H288" s="18"/>
      <c r="I288" s="18"/>
      <c r="J288" s="25" t="str">
        <f aca="false">IF(D288="","",ROUND((MIN(D288/50,100)*0.4)+((100-E288)*0.4)+(MIN(F288*20,100)*0.2),1))</f>
        <v/>
      </c>
      <c r="K288" s="26" t="str">
        <f aca="false">IF(J288="","",IF(J288&gt;=70,"High",IF(J288&gt;=40,"Medium","Low")))</f>
        <v/>
      </c>
      <c r="L288" s="21"/>
      <c r="M288" s="18"/>
      <c r="N288" s="18"/>
      <c r="O288" s="21"/>
      <c r="P288" s="27"/>
      <c r="Q288" s="21"/>
    </row>
    <row r="289" customFormat="false" ht="15.75" hidden="false" customHeight="true" outlineLevel="0" collapsed="false">
      <c r="A289" s="28" t="str">
        <f aca="false">IF(C289="","",ROW()-1)</f>
        <v/>
      </c>
      <c r="B289" s="29"/>
      <c r="C289" s="29"/>
      <c r="D289" s="30"/>
      <c r="E289" s="31"/>
      <c r="F289" s="32"/>
      <c r="G289" s="33"/>
      <c r="H289" s="33"/>
      <c r="I289" s="33"/>
      <c r="J289" s="34" t="str">
        <f aca="false">IF(D289="","",ROUND((MIN(D289/50,100)*0.4)+((100-E289)*0.4)+(MIN(F289*20,100)*0.2),1))</f>
        <v/>
      </c>
      <c r="K289" s="28" t="str">
        <f aca="false">IF(J289="","",IF(J289&gt;=70,"High",IF(J289&gt;=40,"Medium","Low")))</f>
        <v/>
      </c>
      <c r="L289" s="29"/>
      <c r="M289" s="33"/>
      <c r="N289" s="33"/>
      <c r="O289" s="29"/>
      <c r="P289" s="35"/>
      <c r="Q289" s="29"/>
    </row>
    <row r="290" customFormat="false" ht="15.75" hidden="false" customHeight="true" outlineLevel="0" collapsed="false">
      <c r="A290" s="19" t="str">
        <f aca="false">IF(C290="","",ROW()-1)</f>
        <v/>
      </c>
      <c r="B290" s="21"/>
      <c r="C290" s="21"/>
      <c r="D290" s="22"/>
      <c r="E290" s="23"/>
      <c r="F290" s="24"/>
      <c r="G290" s="18"/>
      <c r="H290" s="18"/>
      <c r="I290" s="18"/>
      <c r="J290" s="25" t="str">
        <f aca="false">IF(D290="","",ROUND((MIN(D290/50,100)*0.4)+((100-E290)*0.4)+(MIN(F290*20,100)*0.2),1))</f>
        <v/>
      </c>
      <c r="K290" s="26" t="str">
        <f aca="false">IF(J290="","",IF(J290&gt;=70,"High",IF(J290&gt;=40,"Medium","Low")))</f>
        <v/>
      </c>
      <c r="L290" s="21"/>
      <c r="M290" s="18"/>
      <c r="N290" s="18"/>
      <c r="O290" s="21"/>
      <c r="P290" s="27"/>
      <c r="Q290" s="21"/>
    </row>
    <row r="291" customFormat="false" ht="15.75" hidden="false" customHeight="true" outlineLevel="0" collapsed="false">
      <c r="A291" s="28" t="str">
        <f aca="false">IF(C291="","",ROW()-1)</f>
        <v/>
      </c>
      <c r="B291" s="29"/>
      <c r="C291" s="29"/>
      <c r="D291" s="30"/>
      <c r="E291" s="31"/>
      <c r="F291" s="32"/>
      <c r="G291" s="33"/>
      <c r="H291" s="33"/>
      <c r="I291" s="33"/>
      <c r="J291" s="34" t="str">
        <f aca="false">IF(D291="","",ROUND((MIN(D291/50,100)*0.4)+((100-E291)*0.4)+(MIN(F291*20,100)*0.2),1))</f>
        <v/>
      </c>
      <c r="K291" s="28" t="str">
        <f aca="false">IF(J291="","",IF(J291&gt;=70,"High",IF(J291&gt;=40,"Medium","Low")))</f>
        <v/>
      </c>
      <c r="L291" s="29"/>
      <c r="M291" s="33"/>
      <c r="N291" s="33"/>
      <c r="O291" s="29"/>
      <c r="P291" s="35"/>
      <c r="Q291" s="29"/>
    </row>
    <row r="292" customFormat="false" ht="15.75" hidden="false" customHeight="true" outlineLevel="0" collapsed="false">
      <c r="A292" s="19" t="str">
        <f aca="false">IF(C292="","",ROW()-1)</f>
        <v/>
      </c>
      <c r="B292" s="21"/>
      <c r="C292" s="21"/>
      <c r="D292" s="22"/>
      <c r="E292" s="23"/>
      <c r="F292" s="24"/>
      <c r="G292" s="18"/>
      <c r="H292" s="18"/>
      <c r="I292" s="18"/>
      <c r="J292" s="25" t="str">
        <f aca="false">IF(D292="","",ROUND((MIN(D292/50,100)*0.4)+((100-E292)*0.4)+(MIN(F292*20,100)*0.2),1))</f>
        <v/>
      </c>
      <c r="K292" s="26" t="str">
        <f aca="false">IF(J292="","",IF(J292&gt;=70,"High",IF(J292&gt;=40,"Medium","Low")))</f>
        <v/>
      </c>
      <c r="L292" s="21"/>
      <c r="M292" s="18"/>
      <c r="N292" s="18"/>
      <c r="O292" s="21"/>
      <c r="P292" s="27"/>
      <c r="Q292" s="21"/>
    </row>
    <row r="293" customFormat="false" ht="15.75" hidden="false" customHeight="true" outlineLevel="0" collapsed="false">
      <c r="A293" s="28" t="str">
        <f aca="false">IF(C293="","",ROW()-1)</f>
        <v/>
      </c>
      <c r="B293" s="29"/>
      <c r="C293" s="29"/>
      <c r="D293" s="30"/>
      <c r="E293" s="31"/>
      <c r="F293" s="32"/>
      <c r="G293" s="33"/>
      <c r="H293" s="33"/>
      <c r="I293" s="33"/>
      <c r="J293" s="34" t="str">
        <f aca="false">IF(D293="","",ROUND((MIN(D293/50,100)*0.4)+((100-E293)*0.4)+(MIN(F293*20,100)*0.2),1))</f>
        <v/>
      </c>
      <c r="K293" s="28" t="str">
        <f aca="false">IF(J293="","",IF(J293&gt;=70,"High",IF(J293&gt;=40,"Medium","Low")))</f>
        <v/>
      </c>
      <c r="L293" s="29"/>
      <c r="M293" s="33"/>
      <c r="N293" s="33"/>
      <c r="O293" s="29"/>
      <c r="P293" s="35"/>
      <c r="Q293" s="29"/>
    </row>
    <row r="294" customFormat="false" ht="15.75" hidden="false" customHeight="true" outlineLevel="0" collapsed="false">
      <c r="A294" s="19" t="str">
        <f aca="false">IF(C294="","",ROW()-1)</f>
        <v/>
      </c>
      <c r="B294" s="21"/>
      <c r="C294" s="21"/>
      <c r="D294" s="22"/>
      <c r="E294" s="23"/>
      <c r="F294" s="24"/>
      <c r="G294" s="18"/>
      <c r="H294" s="18"/>
      <c r="I294" s="18"/>
      <c r="J294" s="25" t="str">
        <f aca="false">IF(D294="","",ROUND((MIN(D294/50,100)*0.4)+((100-E294)*0.4)+(MIN(F294*20,100)*0.2),1))</f>
        <v/>
      </c>
      <c r="K294" s="26" t="str">
        <f aca="false">IF(J294="","",IF(J294&gt;=70,"High",IF(J294&gt;=40,"Medium","Low")))</f>
        <v/>
      </c>
      <c r="L294" s="21"/>
      <c r="M294" s="18"/>
      <c r="N294" s="18"/>
      <c r="O294" s="21"/>
      <c r="P294" s="27"/>
      <c r="Q294" s="21"/>
    </row>
    <row r="295" customFormat="false" ht="15.75" hidden="false" customHeight="true" outlineLevel="0" collapsed="false">
      <c r="A295" s="28" t="str">
        <f aca="false">IF(C295="","",ROW()-1)</f>
        <v/>
      </c>
      <c r="B295" s="29"/>
      <c r="C295" s="29"/>
      <c r="D295" s="30"/>
      <c r="E295" s="31"/>
      <c r="F295" s="32"/>
      <c r="G295" s="33"/>
      <c r="H295" s="33"/>
      <c r="I295" s="33"/>
      <c r="J295" s="34" t="str">
        <f aca="false">IF(D295="","",ROUND((MIN(D295/50,100)*0.4)+((100-E295)*0.4)+(MIN(F295*20,100)*0.2),1))</f>
        <v/>
      </c>
      <c r="K295" s="28" t="str">
        <f aca="false">IF(J295="","",IF(J295&gt;=70,"High",IF(J295&gt;=40,"Medium","Low")))</f>
        <v/>
      </c>
      <c r="L295" s="29"/>
      <c r="M295" s="33"/>
      <c r="N295" s="33"/>
      <c r="O295" s="29"/>
      <c r="P295" s="35"/>
      <c r="Q295" s="29"/>
    </row>
    <row r="296" customFormat="false" ht="15.75" hidden="false" customHeight="true" outlineLevel="0" collapsed="false">
      <c r="A296" s="19" t="str">
        <f aca="false">IF(C296="","",ROW()-1)</f>
        <v/>
      </c>
      <c r="B296" s="21"/>
      <c r="C296" s="21"/>
      <c r="D296" s="22"/>
      <c r="E296" s="23"/>
      <c r="F296" s="24"/>
      <c r="G296" s="18"/>
      <c r="H296" s="18"/>
      <c r="I296" s="18"/>
      <c r="J296" s="25" t="str">
        <f aca="false">IF(D296="","",ROUND((MIN(D296/50,100)*0.4)+((100-E296)*0.4)+(MIN(F296*20,100)*0.2),1))</f>
        <v/>
      </c>
      <c r="K296" s="26" t="str">
        <f aca="false">IF(J296="","",IF(J296&gt;=70,"High",IF(J296&gt;=40,"Medium","Low")))</f>
        <v/>
      </c>
      <c r="L296" s="21"/>
      <c r="M296" s="18"/>
      <c r="N296" s="18"/>
      <c r="O296" s="21"/>
      <c r="P296" s="27"/>
      <c r="Q296" s="21"/>
    </row>
    <row r="297" customFormat="false" ht="15.75" hidden="false" customHeight="true" outlineLevel="0" collapsed="false">
      <c r="A297" s="28" t="str">
        <f aca="false">IF(C297="","",ROW()-1)</f>
        <v/>
      </c>
      <c r="B297" s="29"/>
      <c r="C297" s="29"/>
      <c r="D297" s="30"/>
      <c r="E297" s="31"/>
      <c r="F297" s="32"/>
      <c r="G297" s="33"/>
      <c r="H297" s="33"/>
      <c r="I297" s="33"/>
      <c r="J297" s="34" t="str">
        <f aca="false">IF(D297="","",ROUND((MIN(D297/50,100)*0.4)+((100-E297)*0.4)+(MIN(F297*20,100)*0.2),1))</f>
        <v/>
      </c>
      <c r="K297" s="28" t="str">
        <f aca="false">IF(J297="","",IF(J297&gt;=70,"High",IF(J297&gt;=40,"Medium","Low")))</f>
        <v/>
      </c>
      <c r="L297" s="29"/>
      <c r="M297" s="33"/>
      <c r="N297" s="33"/>
      <c r="O297" s="29"/>
      <c r="P297" s="35"/>
      <c r="Q297" s="29"/>
    </row>
    <row r="298" customFormat="false" ht="15.75" hidden="false" customHeight="true" outlineLevel="0" collapsed="false">
      <c r="A298" s="19" t="str">
        <f aca="false">IF(C298="","",ROW()-1)</f>
        <v/>
      </c>
      <c r="B298" s="21"/>
      <c r="C298" s="21"/>
      <c r="D298" s="22"/>
      <c r="E298" s="23"/>
      <c r="F298" s="24"/>
      <c r="G298" s="18"/>
      <c r="H298" s="18"/>
      <c r="I298" s="18"/>
      <c r="J298" s="25" t="str">
        <f aca="false">IF(D298="","",ROUND((MIN(D298/50,100)*0.4)+((100-E298)*0.4)+(MIN(F298*20,100)*0.2),1))</f>
        <v/>
      </c>
      <c r="K298" s="26" t="str">
        <f aca="false">IF(J298="","",IF(J298&gt;=70,"High",IF(J298&gt;=40,"Medium","Low")))</f>
        <v/>
      </c>
      <c r="L298" s="21"/>
      <c r="M298" s="18"/>
      <c r="N298" s="18"/>
      <c r="O298" s="21"/>
      <c r="P298" s="27"/>
      <c r="Q298" s="21"/>
    </row>
    <row r="299" customFormat="false" ht="15.75" hidden="false" customHeight="true" outlineLevel="0" collapsed="false">
      <c r="A299" s="28" t="str">
        <f aca="false">IF(C299="","",ROW()-1)</f>
        <v/>
      </c>
      <c r="B299" s="29"/>
      <c r="C299" s="29"/>
      <c r="D299" s="30"/>
      <c r="E299" s="31"/>
      <c r="F299" s="32"/>
      <c r="G299" s="33"/>
      <c r="H299" s="33"/>
      <c r="I299" s="33"/>
      <c r="J299" s="34" t="str">
        <f aca="false">IF(D299="","",ROUND((MIN(D299/50,100)*0.4)+((100-E299)*0.4)+(MIN(F299*20,100)*0.2),1))</f>
        <v/>
      </c>
      <c r="K299" s="28" t="str">
        <f aca="false">IF(J299="","",IF(J299&gt;=70,"High",IF(J299&gt;=40,"Medium","Low")))</f>
        <v/>
      </c>
      <c r="L299" s="29"/>
      <c r="M299" s="33"/>
      <c r="N299" s="33"/>
      <c r="O299" s="29"/>
      <c r="P299" s="35"/>
      <c r="Q299" s="29"/>
    </row>
    <row r="300" customFormat="false" ht="15.75" hidden="false" customHeight="true" outlineLevel="0" collapsed="false">
      <c r="A300" s="19" t="str">
        <f aca="false">IF(C300="","",ROW()-1)</f>
        <v/>
      </c>
      <c r="B300" s="21"/>
      <c r="C300" s="21"/>
      <c r="D300" s="22"/>
      <c r="E300" s="23"/>
      <c r="F300" s="24"/>
      <c r="G300" s="18"/>
      <c r="H300" s="18"/>
      <c r="I300" s="18"/>
      <c r="J300" s="25" t="str">
        <f aca="false">IF(D300="","",ROUND((MIN(D300/50,100)*0.4)+((100-E300)*0.4)+(MIN(F300*20,100)*0.2),1))</f>
        <v/>
      </c>
      <c r="K300" s="26" t="str">
        <f aca="false">IF(J300="","",IF(J300&gt;=70,"High",IF(J300&gt;=40,"Medium","Low")))</f>
        <v/>
      </c>
      <c r="L300" s="21"/>
      <c r="M300" s="18"/>
      <c r="N300" s="18"/>
      <c r="O300" s="21"/>
      <c r="P300" s="27"/>
      <c r="Q300" s="21"/>
    </row>
  </sheetData>
  <autoFilter ref="A1:Q1"/>
  <conditionalFormatting sqref="K2:K300">
    <cfRule type="expression" priority="2" aboveAverage="0" equalAverage="0" bottom="0" percent="0" rank="0" text="" dxfId="2">
      <formula>K2="High"</formula>
    </cfRule>
    <cfRule type="expression" priority="3" aboveAverage="0" equalAverage="0" bottom="0" percent="0" rank="0" text="" dxfId="3">
      <formula>K2="Medium"</formula>
    </cfRule>
    <cfRule type="expression" priority="4" aboveAverage="0" equalAverage="0" bottom="0" percent="0" rank="0" text="" dxfId="4">
      <formula>K2="Low"</formula>
    </cfRule>
  </conditionalFormatting>
  <conditionalFormatting sqref="J2:J300">
    <cfRule type="colorScale" priority="5">
      <colorScale>
        <cfvo type="min" val="0"/>
        <cfvo type="percentile" val="50"/>
        <cfvo type="max" val="0"/>
        <color rgb="FFFFC7CE"/>
        <color rgb="FFFFEB9C"/>
        <color rgb="FFC6EFCE"/>
      </colorScale>
    </cfRule>
  </conditionalFormatting>
  <conditionalFormatting sqref="N2:N300">
    <cfRule type="expression" priority="6" aboveAverage="0" equalAverage="0" bottom="0" percent="0" rank="0" text="" dxfId="2">
      <formula>N2="Published"</formula>
    </cfRule>
    <cfRule type="expression" priority="7" aboveAverage="0" equalAverage="0" bottom="0" percent="0" rank="0" text="" dxfId="2">
      <formula>N2="Optimized"</formula>
    </cfRule>
    <cfRule type="expression" priority="8" aboveAverage="0" equalAverage="0" bottom="0" percent="0" rank="0" text="" dxfId="3">
      <formula>N2="In Progress"</formula>
    </cfRule>
    <cfRule type="expression" priority="9" aboveAverage="0" equalAverage="0" bottom="0" percent="0" rank="0" text="" dxfId="3">
      <formula>N2="Written"</formula>
    </cfRule>
    <cfRule type="expression" priority="10" aboveAverage="0" equalAverage="0" bottom="0" percent="0" rank="0" text="" dxfId="3">
      <formula>N2="In Review"</formula>
    </cfRule>
    <cfRule type="expression" priority="11" aboveAverage="0" equalAverage="0" bottom="0" percent="0" rank="0" text="" dxfId="4">
      <formula>N2="Not Started"</formula>
    </cfRule>
    <cfRule type="expression" priority="12" aboveAverage="0" equalAverage="0" bottom="0" percent="0" rank="0" text="" dxfId="4">
      <formula>N2="Needs Update"</formula>
    </cfRule>
  </conditionalFormatting>
  <conditionalFormatting sqref="E2:E300">
    <cfRule type="dataBar" priority="13">
      <dataBar showValue="1" minLength="10" maxLength="90">
        <cfvo type="num" val="0"/>
        <cfvo type="num" val="100"/>
        <color rgb="FFF8696B"/>
      </dataBar>
      <extLst>
        <ext xmlns:x14="http://schemas.microsoft.com/office/spreadsheetml/2009/9/main" uri="{B025F937-C7B1-47D3-B67F-A62EFF666E3E}">
          <x14:id>{5218D054-BC25-4785-ADD9-CE6B58EDCD10}</x14:id>
        </ext>
      </extLst>
    </cfRule>
  </conditionalFormatting>
  <conditionalFormatting sqref="D2:D300">
    <cfRule type="dataBar" priority="14">
      <dataBar showValue="1" minLength="10" maxLength="90">
        <cfvo type="min" val="0"/>
        <cfvo type="max" val="0"/>
        <color rgb="FF63C384"/>
      </dataBar>
      <extLst>
        <ext xmlns:x14="http://schemas.microsoft.com/office/spreadsheetml/2009/9/main" uri="{B025F937-C7B1-47D3-B67F-A62EFF666E3E}">
          <x14:id>{955C9419-9080-4400-8DF5-FB219F684F26}</x14:id>
        </ext>
      </extLst>
    </cfRule>
  </conditionalFormatting>
  <dataValidations count="6">
    <dataValidation allowBlank="true" error="Please choose a value from the dropdown list." errorStyle="stop" errorTitle="Invalid entry" operator="between" promptTitle="Select from list" showDropDown="false" showErrorMessage="false" showInputMessage="false" sqref="G2:G300" type="list">
      <formula1>Lists!$A$2:$A$5</formula1>
      <formula2>0</formula2>
    </dataValidation>
    <dataValidation allowBlank="true" error="Please choose a value from the dropdown list." errorStyle="stop" errorTitle="Invalid entry" operator="between" promptTitle="Select from list" showDropDown="false" showErrorMessage="false" showInputMessage="false" sqref="H2:H300" type="list">
      <formula1>Lists!$B$2:$B$4</formula1>
      <formula2>0</formula2>
    </dataValidation>
    <dataValidation allowBlank="true" error="Please choose a value from the dropdown list." errorStyle="stop" errorTitle="Invalid entry" operator="between" prompt="Hold Ctrl to select common SERP feature, or type multiple separated by commas" promptTitle="Select from list" showDropDown="false" showErrorMessage="false" showInputMessage="false" sqref="I2:I300" type="list">
      <formula1>Lists!$C$2:$C$11</formula1>
      <formula2>0</formula2>
    </dataValidation>
    <dataValidation allowBlank="true" error="Please choose a value from the dropdown list." errorStyle="stop" errorTitle="Invalid entry" operator="between" promptTitle="Select from list" showDropDown="false" showErrorMessage="false" showInputMessage="false" sqref="M2:M300" type="list">
      <formula1>Lists!$D$2:$D$11</formula1>
      <formula2>0</formula2>
    </dataValidation>
    <dataValidation allowBlank="true" error="Please choose a value from the dropdown list." errorStyle="stop" errorTitle="Invalid entry" operator="between" promptTitle="Select from list" showDropDown="false" showErrorMessage="false" showInputMessage="false" sqref="N2:N300" type="list">
      <formula1>Lists!$E$2:$E$8</formula1>
      <formula2>0</formula2>
    </dataValidation>
    <dataValidation allowBlank="true" error="Enter a number between 0 and 100" errorStyle="stop" errorTitle="Invalid KD" operator="between" showDropDown="false" showErrorMessage="false" showInputMessage="false" sqref="E2:E300" type="whole">
      <formula1>0</formula1>
      <formula2>100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218D054-BC25-4785-ADD9-CE6B58EDCD10}">
            <x14:dataBar minLength="10" maxLength="90" axisPosition="none" gradient="true">
              <x14:cfvo type="num">
                <xm:f>0</xm:f>
              </x14:cfvo>
              <x14:cfvo type="num">
                <xm:f>100</xm:f>
              </x14:cfvo>
              <x14:negativeFillColor rgb="FFF8696B"/>
              <x14:axisColor rgb="FF000000"/>
            </x14:dataBar>
          </x14:cfRule>
          <xm:sqref>E2:E300</xm:sqref>
        </x14:conditionalFormatting>
        <x14:conditionalFormatting xmlns:xm="http://schemas.microsoft.com/office/excel/2006/main">
          <x14:cfRule type="dataBar" id="{955C9419-9080-4400-8DF5-FB219F684F26}">
            <x14:dataBar minLength="10" maxLength="90" axisPosition="none" gradient="true">
              <x14:cfvo type="min"/>
              <x14:cfvo type="max"/>
              <x14:negativeFillColor rgb="FF63C384"/>
              <x14:axisColor rgb="FF000000"/>
            </x14:dataBar>
          </x14:cfRule>
          <xm:sqref>D2:D300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2"/>
    <col collapsed="false" customWidth="true" hidden="false" outlineLevel="0" max="4" min="3" style="0" width="24"/>
    <col collapsed="false" customWidth="true" hidden="false" outlineLevel="0" max="5" min="5" style="0" width="42"/>
    <col collapsed="false" customWidth="true" hidden="false" outlineLevel="0" max="6" min="6" style="0" width="12"/>
    <col collapsed="false" customWidth="true" hidden="false" outlineLevel="0" max="7" min="7" style="0" width="15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false" outlineLevel="0" max="10" min="10" style="0" width="30"/>
  </cols>
  <sheetData>
    <row r="1" customFormat="false" ht="36" hidden="false" customHeight="true" outlineLevel="0" collapsed="false">
      <c r="A1" s="20" t="s">
        <v>127</v>
      </c>
      <c r="B1" s="20" t="s">
        <v>128</v>
      </c>
      <c r="C1" s="20" t="s">
        <v>129</v>
      </c>
      <c r="D1" s="20" t="s">
        <v>130</v>
      </c>
      <c r="E1" s="20" t="s">
        <v>131</v>
      </c>
      <c r="F1" s="20" t="s">
        <v>132</v>
      </c>
      <c r="G1" s="20" t="s">
        <v>29</v>
      </c>
      <c r="H1" s="20" t="s">
        <v>77</v>
      </c>
      <c r="I1" s="20" t="s">
        <v>83</v>
      </c>
      <c r="J1" s="20" t="s">
        <v>86</v>
      </c>
    </row>
    <row r="2" customFormat="false" ht="30" hidden="false" customHeight="true" outlineLevel="0" collapsed="false">
      <c r="A2" s="19" t="n">
        <v>1</v>
      </c>
      <c r="B2" s="21" t="s">
        <v>133</v>
      </c>
      <c r="C2" s="21" t="s">
        <v>88</v>
      </c>
      <c r="D2" s="21" t="s">
        <v>90</v>
      </c>
      <c r="E2" s="36" t="s">
        <v>134</v>
      </c>
      <c r="F2" s="19" t="n">
        <f aca="false">IF(E2="","",LEN(TRIM(E2))-LEN(SUBSTITUTE(TRIM(E2),",",""))+1)</f>
        <v>3</v>
      </c>
      <c r="G2" s="22" t="n">
        <v>4030</v>
      </c>
      <c r="H2" s="18" t="s">
        <v>58</v>
      </c>
      <c r="I2" s="18" t="s">
        <v>41</v>
      </c>
      <c r="J2" s="36" t="s">
        <v>135</v>
      </c>
    </row>
    <row r="3" customFormat="false" ht="15.75" hidden="false" customHeight="true" outlineLevel="0" collapsed="false">
      <c r="A3" s="28" t="n">
        <v>2</v>
      </c>
      <c r="B3" s="29" t="s">
        <v>96</v>
      </c>
      <c r="C3" s="29" t="s">
        <v>97</v>
      </c>
      <c r="D3" s="29" t="s">
        <v>99</v>
      </c>
      <c r="E3" s="37" t="s">
        <v>136</v>
      </c>
      <c r="F3" s="28" t="n">
        <f aca="false">IF(E3="","",LEN(TRIM(E3))-LEN(SUBSTITUTE(TRIM(E3),",",""))+1)</f>
        <v>3</v>
      </c>
      <c r="G3" s="30" t="n">
        <v>1450</v>
      </c>
      <c r="H3" s="33" t="s">
        <v>61</v>
      </c>
      <c r="I3" s="33" t="s">
        <v>38</v>
      </c>
      <c r="J3" s="37" t="s">
        <v>137</v>
      </c>
    </row>
    <row r="4" customFormat="false" ht="15.75" hidden="false" customHeight="true" outlineLevel="0" collapsed="false">
      <c r="A4" s="19" t="n">
        <v>3</v>
      </c>
      <c r="B4" s="21" t="s">
        <v>138</v>
      </c>
      <c r="C4" s="21" t="s">
        <v>107</v>
      </c>
      <c r="D4" s="21" t="s">
        <v>109</v>
      </c>
      <c r="E4" s="36" t="s">
        <v>139</v>
      </c>
      <c r="F4" s="19" t="n">
        <f aca="false">IF(E4="","",LEN(TRIM(E4))-LEN(SUBSTITUTE(TRIM(E4),",",""))+1)</f>
        <v>3</v>
      </c>
      <c r="G4" s="22" t="n">
        <v>980</v>
      </c>
      <c r="H4" s="18" t="s">
        <v>55</v>
      </c>
      <c r="I4" s="18" t="s">
        <v>48</v>
      </c>
      <c r="J4" s="36" t="s">
        <v>140</v>
      </c>
    </row>
    <row r="5" customFormat="false" ht="15.75" hidden="false" customHeight="true" outlineLevel="0" collapsed="false">
      <c r="A5" s="28" t="str">
        <f aca="false">IF(C5="","",ROW()-1)</f>
        <v/>
      </c>
      <c r="B5" s="29"/>
      <c r="C5" s="29"/>
      <c r="D5" s="29"/>
      <c r="E5" s="37"/>
      <c r="F5" s="28" t="str">
        <f aca="false">IF(E5="","",LEN(TRIM(E5))-LEN(SUBSTITUTE(TRIM(E5),",",""))+1)</f>
        <v/>
      </c>
      <c r="G5" s="30"/>
      <c r="H5" s="33"/>
      <c r="I5" s="33"/>
      <c r="J5" s="37"/>
    </row>
    <row r="6" customFormat="false" ht="15.75" hidden="false" customHeight="true" outlineLevel="0" collapsed="false">
      <c r="A6" s="19" t="str">
        <f aca="false">IF(C6="","",ROW()-1)</f>
        <v/>
      </c>
      <c r="B6" s="21"/>
      <c r="C6" s="21"/>
      <c r="D6" s="21"/>
      <c r="E6" s="36"/>
      <c r="F6" s="19" t="str">
        <f aca="false">IF(E6="","",LEN(TRIM(E6))-LEN(SUBSTITUTE(TRIM(E6),",",""))+1)</f>
        <v/>
      </c>
      <c r="G6" s="22"/>
      <c r="H6" s="18"/>
      <c r="I6" s="18"/>
      <c r="J6" s="36"/>
    </row>
    <row r="7" customFormat="false" ht="15.75" hidden="false" customHeight="true" outlineLevel="0" collapsed="false">
      <c r="A7" s="28" t="str">
        <f aca="false">IF(C7="","",ROW()-1)</f>
        <v/>
      </c>
      <c r="B7" s="29"/>
      <c r="C7" s="29"/>
      <c r="D7" s="29"/>
      <c r="E7" s="37"/>
      <c r="F7" s="28" t="str">
        <f aca="false">IF(E7="","",LEN(TRIM(E7))-LEN(SUBSTITUTE(TRIM(E7),",",""))+1)</f>
        <v/>
      </c>
      <c r="G7" s="30"/>
      <c r="H7" s="33"/>
      <c r="I7" s="33"/>
      <c r="J7" s="37"/>
    </row>
    <row r="8" customFormat="false" ht="15.75" hidden="false" customHeight="true" outlineLevel="0" collapsed="false">
      <c r="A8" s="19" t="str">
        <f aca="false">IF(C8="","",ROW()-1)</f>
        <v/>
      </c>
      <c r="B8" s="21"/>
      <c r="C8" s="21"/>
      <c r="D8" s="21"/>
      <c r="E8" s="36"/>
      <c r="F8" s="19" t="str">
        <f aca="false">IF(E8="","",LEN(TRIM(E8))-LEN(SUBSTITUTE(TRIM(E8),",",""))+1)</f>
        <v/>
      </c>
      <c r="G8" s="22"/>
      <c r="H8" s="18"/>
      <c r="I8" s="18"/>
      <c r="J8" s="36"/>
    </row>
    <row r="9" customFormat="false" ht="15.75" hidden="false" customHeight="true" outlineLevel="0" collapsed="false">
      <c r="A9" s="28" t="str">
        <f aca="false">IF(C9="","",ROW()-1)</f>
        <v/>
      </c>
      <c r="B9" s="29"/>
      <c r="C9" s="29"/>
      <c r="D9" s="29"/>
      <c r="E9" s="37"/>
      <c r="F9" s="28" t="str">
        <f aca="false">IF(E9="","",LEN(TRIM(E9))-LEN(SUBSTITUTE(TRIM(E9),",",""))+1)</f>
        <v/>
      </c>
      <c r="G9" s="30"/>
      <c r="H9" s="33"/>
      <c r="I9" s="33"/>
      <c r="J9" s="37"/>
    </row>
    <row r="10" customFormat="false" ht="15.75" hidden="false" customHeight="true" outlineLevel="0" collapsed="false">
      <c r="A10" s="19" t="str">
        <f aca="false">IF(C10="","",ROW()-1)</f>
        <v/>
      </c>
      <c r="B10" s="21"/>
      <c r="C10" s="21"/>
      <c r="D10" s="21"/>
      <c r="E10" s="36"/>
      <c r="F10" s="19" t="str">
        <f aca="false">IF(E10="","",LEN(TRIM(E10))-LEN(SUBSTITUTE(TRIM(E10),",",""))+1)</f>
        <v/>
      </c>
      <c r="G10" s="22"/>
      <c r="H10" s="18"/>
      <c r="I10" s="18"/>
      <c r="J10" s="36"/>
    </row>
    <row r="11" customFormat="false" ht="15.75" hidden="false" customHeight="true" outlineLevel="0" collapsed="false">
      <c r="A11" s="28" t="str">
        <f aca="false">IF(C11="","",ROW()-1)</f>
        <v/>
      </c>
      <c r="B11" s="29"/>
      <c r="C11" s="29"/>
      <c r="D11" s="29"/>
      <c r="E11" s="37"/>
      <c r="F11" s="28" t="str">
        <f aca="false">IF(E11="","",LEN(TRIM(E11))-LEN(SUBSTITUTE(TRIM(E11),",",""))+1)</f>
        <v/>
      </c>
      <c r="G11" s="30"/>
      <c r="H11" s="33"/>
      <c r="I11" s="33"/>
      <c r="J11" s="37"/>
    </row>
    <row r="12" customFormat="false" ht="15.75" hidden="false" customHeight="true" outlineLevel="0" collapsed="false">
      <c r="A12" s="19" t="str">
        <f aca="false">IF(C12="","",ROW()-1)</f>
        <v/>
      </c>
      <c r="B12" s="21"/>
      <c r="C12" s="21"/>
      <c r="D12" s="21"/>
      <c r="E12" s="36"/>
      <c r="F12" s="19" t="str">
        <f aca="false">IF(E12="","",LEN(TRIM(E12))-LEN(SUBSTITUTE(TRIM(E12),",",""))+1)</f>
        <v/>
      </c>
      <c r="G12" s="22"/>
      <c r="H12" s="18"/>
      <c r="I12" s="18"/>
      <c r="J12" s="36"/>
    </row>
    <row r="13" customFormat="false" ht="15.75" hidden="false" customHeight="true" outlineLevel="0" collapsed="false">
      <c r="A13" s="28" t="str">
        <f aca="false">IF(C13="","",ROW()-1)</f>
        <v/>
      </c>
      <c r="B13" s="29"/>
      <c r="C13" s="29"/>
      <c r="D13" s="29"/>
      <c r="E13" s="37"/>
      <c r="F13" s="28" t="str">
        <f aca="false">IF(E13="","",LEN(TRIM(E13))-LEN(SUBSTITUTE(TRIM(E13),",",""))+1)</f>
        <v/>
      </c>
      <c r="G13" s="30"/>
      <c r="H13" s="33"/>
      <c r="I13" s="33"/>
      <c r="J13" s="37"/>
    </row>
    <row r="14" customFormat="false" ht="15.75" hidden="false" customHeight="true" outlineLevel="0" collapsed="false">
      <c r="A14" s="19" t="str">
        <f aca="false">IF(C14="","",ROW()-1)</f>
        <v/>
      </c>
      <c r="B14" s="21"/>
      <c r="C14" s="21"/>
      <c r="D14" s="21"/>
      <c r="E14" s="36"/>
      <c r="F14" s="19" t="str">
        <f aca="false">IF(E14="","",LEN(TRIM(E14))-LEN(SUBSTITUTE(TRIM(E14),",",""))+1)</f>
        <v/>
      </c>
      <c r="G14" s="22"/>
      <c r="H14" s="18"/>
      <c r="I14" s="18"/>
      <c r="J14" s="36"/>
    </row>
    <row r="15" customFormat="false" ht="15.75" hidden="false" customHeight="true" outlineLevel="0" collapsed="false">
      <c r="A15" s="28" t="str">
        <f aca="false">IF(C15="","",ROW()-1)</f>
        <v/>
      </c>
      <c r="B15" s="29"/>
      <c r="C15" s="29"/>
      <c r="D15" s="29"/>
      <c r="E15" s="37"/>
      <c r="F15" s="28" t="str">
        <f aca="false">IF(E15="","",LEN(TRIM(E15))-LEN(SUBSTITUTE(TRIM(E15),",",""))+1)</f>
        <v/>
      </c>
      <c r="G15" s="30"/>
      <c r="H15" s="33"/>
      <c r="I15" s="33"/>
      <c r="J15" s="37"/>
    </row>
    <row r="16" customFormat="false" ht="15.75" hidden="false" customHeight="true" outlineLevel="0" collapsed="false">
      <c r="A16" s="19" t="str">
        <f aca="false">IF(C16="","",ROW()-1)</f>
        <v/>
      </c>
      <c r="B16" s="21"/>
      <c r="C16" s="21"/>
      <c r="D16" s="21"/>
      <c r="E16" s="36"/>
      <c r="F16" s="19" t="str">
        <f aca="false">IF(E16="","",LEN(TRIM(E16))-LEN(SUBSTITUTE(TRIM(E16),",",""))+1)</f>
        <v/>
      </c>
      <c r="G16" s="22"/>
      <c r="H16" s="18"/>
      <c r="I16" s="18"/>
      <c r="J16" s="36"/>
    </row>
    <row r="17" customFormat="false" ht="15.75" hidden="false" customHeight="true" outlineLevel="0" collapsed="false">
      <c r="A17" s="28" t="str">
        <f aca="false">IF(C17="","",ROW()-1)</f>
        <v/>
      </c>
      <c r="B17" s="29"/>
      <c r="C17" s="29"/>
      <c r="D17" s="29"/>
      <c r="E17" s="37"/>
      <c r="F17" s="28" t="str">
        <f aca="false">IF(E17="","",LEN(TRIM(E17))-LEN(SUBSTITUTE(TRIM(E17),",",""))+1)</f>
        <v/>
      </c>
      <c r="G17" s="30"/>
      <c r="H17" s="33"/>
      <c r="I17" s="33"/>
      <c r="J17" s="37"/>
    </row>
    <row r="18" customFormat="false" ht="15.75" hidden="false" customHeight="true" outlineLevel="0" collapsed="false">
      <c r="A18" s="19" t="str">
        <f aca="false">IF(C18="","",ROW()-1)</f>
        <v/>
      </c>
      <c r="B18" s="21"/>
      <c r="C18" s="21"/>
      <c r="D18" s="21"/>
      <c r="E18" s="36"/>
      <c r="F18" s="19" t="str">
        <f aca="false">IF(E18="","",LEN(TRIM(E18))-LEN(SUBSTITUTE(TRIM(E18),",",""))+1)</f>
        <v/>
      </c>
      <c r="G18" s="22"/>
      <c r="H18" s="18"/>
      <c r="I18" s="18"/>
      <c r="J18" s="36"/>
    </row>
    <row r="19" customFormat="false" ht="15.75" hidden="false" customHeight="true" outlineLevel="0" collapsed="false">
      <c r="A19" s="28" t="str">
        <f aca="false">IF(C19="","",ROW()-1)</f>
        <v/>
      </c>
      <c r="B19" s="29"/>
      <c r="C19" s="29"/>
      <c r="D19" s="29"/>
      <c r="E19" s="37"/>
      <c r="F19" s="28" t="str">
        <f aca="false">IF(E19="","",LEN(TRIM(E19))-LEN(SUBSTITUTE(TRIM(E19),",",""))+1)</f>
        <v/>
      </c>
      <c r="G19" s="30"/>
      <c r="H19" s="33"/>
      <c r="I19" s="33"/>
      <c r="J19" s="37"/>
    </row>
    <row r="20" customFormat="false" ht="15.75" hidden="false" customHeight="true" outlineLevel="0" collapsed="false">
      <c r="A20" s="19" t="str">
        <f aca="false">IF(C20="","",ROW()-1)</f>
        <v/>
      </c>
      <c r="B20" s="21"/>
      <c r="C20" s="21"/>
      <c r="D20" s="21"/>
      <c r="E20" s="36"/>
      <c r="F20" s="19" t="str">
        <f aca="false">IF(E20="","",LEN(TRIM(E20))-LEN(SUBSTITUTE(TRIM(E20),",",""))+1)</f>
        <v/>
      </c>
      <c r="G20" s="22"/>
      <c r="H20" s="18"/>
      <c r="I20" s="18"/>
      <c r="J20" s="36"/>
    </row>
    <row r="21" customFormat="false" ht="15.75" hidden="false" customHeight="true" outlineLevel="0" collapsed="false">
      <c r="A21" s="28" t="str">
        <f aca="false">IF(C21="","",ROW()-1)</f>
        <v/>
      </c>
      <c r="B21" s="29"/>
      <c r="C21" s="29"/>
      <c r="D21" s="29"/>
      <c r="E21" s="37"/>
      <c r="F21" s="28" t="str">
        <f aca="false">IF(E21="","",LEN(TRIM(E21))-LEN(SUBSTITUTE(TRIM(E21),",",""))+1)</f>
        <v/>
      </c>
      <c r="G21" s="30"/>
      <c r="H21" s="33"/>
      <c r="I21" s="33"/>
      <c r="J21" s="37"/>
    </row>
    <row r="22" customFormat="false" ht="15.75" hidden="false" customHeight="true" outlineLevel="0" collapsed="false">
      <c r="A22" s="19" t="str">
        <f aca="false">IF(C22="","",ROW()-1)</f>
        <v/>
      </c>
      <c r="B22" s="21"/>
      <c r="C22" s="21"/>
      <c r="D22" s="21"/>
      <c r="E22" s="36"/>
      <c r="F22" s="19" t="str">
        <f aca="false">IF(E22="","",LEN(TRIM(E22))-LEN(SUBSTITUTE(TRIM(E22),",",""))+1)</f>
        <v/>
      </c>
      <c r="G22" s="22"/>
      <c r="H22" s="18"/>
      <c r="I22" s="18"/>
      <c r="J22" s="36"/>
    </row>
    <row r="23" customFormat="false" ht="15.75" hidden="false" customHeight="true" outlineLevel="0" collapsed="false">
      <c r="A23" s="28" t="str">
        <f aca="false">IF(C23="","",ROW()-1)</f>
        <v/>
      </c>
      <c r="B23" s="29"/>
      <c r="C23" s="29"/>
      <c r="D23" s="29"/>
      <c r="E23" s="37"/>
      <c r="F23" s="28" t="str">
        <f aca="false">IF(E23="","",LEN(TRIM(E23))-LEN(SUBSTITUTE(TRIM(E23),",",""))+1)</f>
        <v/>
      </c>
      <c r="G23" s="30"/>
      <c r="H23" s="33"/>
      <c r="I23" s="33"/>
      <c r="J23" s="37"/>
    </row>
    <row r="24" customFormat="false" ht="15.75" hidden="false" customHeight="true" outlineLevel="0" collapsed="false">
      <c r="A24" s="19" t="str">
        <f aca="false">IF(C24="","",ROW()-1)</f>
        <v/>
      </c>
      <c r="B24" s="21"/>
      <c r="C24" s="21"/>
      <c r="D24" s="21"/>
      <c r="E24" s="36"/>
      <c r="F24" s="19" t="str">
        <f aca="false">IF(E24="","",LEN(TRIM(E24))-LEN(SUBSTITUTE(TRIM(E24),",",""))+1)</f>
        <v/>
      </c>
      <c r="G24" s="22"/>
      <c r="H24" s="18"/>
      <c r="I24" s="18"/>
      <c r="J24" s="36"/>
    </row>
    <row r="25" customFormat="false" ht="15.75" hidden="false" customHeight="true" outlineLevel="0" collapsed="false">
      <c r="A25" s="28" t="str">
        <f aca="false">IF(C25="","",ROW()-1)</f>
        <v/>
      </c>
      <c r="B25" s="29"/>
      <c r="C25" s="29"/>
      <c r="D25" s="29"/>
      <c r="E25" s="37"/>
      <c r="F25" s="28" t="str">
        <f aca="false">IF(E25="","",LEN(TRIM(E25))-LEN(SUBSTITUTE(TRIM(E25),",",""))+1)</f>
        <v/>
      </c>
      <c r="G25" s="30"/>
      <c r="H25" s="33"/>
      <c r="I25" s="33"/>
      <c r="J25" s="37"/>
    </row>
    <row r="26" customFormat="false" ht="15.75" hidden="false" customHeight="true" outlineLevel="0" collapsed="false">
      <c r="A26" s="19" t="str">
        <f aca="false">IF(C26="","",ROW()-1)</f>
        <v/>
      </c>
      <c r="B26" s="21"/>
      <c r="C26" s="21"/>
      <c r="D26" s="21"/>
      <c r="E26" s="36"/>
      <c r="F26" s="19" t="str">
        <f aca="false">IF(E26="","",LEN(TRIM(E26))-LEN(SUBSTITUTE(TRIM(E26),",",""))+1)</f>
        <v/>
      </c>
      <c r="G26" s="22"/>
      <c r="H26" s="18"/>
      <c r="I26" s="18"/>
      <c r="J26" s="36"/>
    </row>
    <row r="27" customFormat="false" ht="15.75" hidden="false" customHeight="true" outlineLevel="0" collapsed="false">
      <c r="A27" s="28" t="str">
        <f aca="false">IF(C27="","",ROW()-1)</f>
        <v/>
      </c>
      <c r="B27" s="29"/>
      <c r="C27" s="29"/>
      <c r="D27" s="29"/>
      <c r="E27" s="37"/>
      <c r="F27" s="28" t="str">
        <f aca="false">IF(E27="","",LEN(TRIM(E27))-LEN(SUBSTITUTE(TRIM(E27),",",""))+1)</f>
        <v/>
      </c>
      <c r="G27" s="30"/>
      <c r="H27" s="33"/>
      <c r="I27" s="33"/>
      <c r="J27" s="37"/>
    </row>
    <row r="28" customFormat="false" ht="15.75" hidden="false" customHeight="true" outlineLevel="0" collapsed="false">
      <c r="A28" s="19" t="str">
        <f aca="false">IF(C28="","",ROW()-1)</f>
        <v/>
      </c>
      <c r="B28" s="21"/>
      <c r="C28" s="21"/>
      <c r="D28" s="21"/>
      <c r="E28" s="36"/>
      <c r="F28" s="19" t="str">
        <f aca="false">IF(E28="","",LEN(TRIM(E28))-LEN(SUBSTITUTE(TRIM(E28),",",""))+1)</f>
        <v/>
      </c>
      <c r="G28" s="22"/>
      <c r="H28" s="18"/>
      <c r="I28" s="18"/>
      <c r="J28" s="36"/>
    </row>
    <row r="29" customFormat="false" ht="15.75" hidden="false" customHeight="true" outlineLevel="0" collapsed="false">
      <c r="A29" s="28" t="str">
        <f aca="false">IF(C29="","",ROW()-1)</f>
        <v/>
      </c>
      <c r="B29" s="29"/>
      <c r="C29" s="29"/>
      <c r="D29" s="29"/>
      <c r="E29" s="37"/>
      <c r="F29" s="28" t="str">
        <f aca="false">IF(E29="","",LEN(TRIM(E29))-LEN(SUBSTITUTE(TRIM(E29),",",""))+1)</f>
        <v/>
      </c>
      <c r="G29" s="30"/>
      <c r="H29" s="33"/>
      <c r="I29" s="33"/>
      <c r="J29" s="37"/>
    </row>
    <row r="30" customFormat="false" ht="15.75" hidden="false" customHeight="true" outlineLevel="0" collapsed="false">
      <c r="A30" s="19" t="str">
        <f aca="false">IF(C30="","",ROW()-1)</f>
        <v/>
      </c>
      <c r="B30" s="21"/>
      <c r="C30" s="21"/>
      <c r="D30" s="21"/>
      <c r="E30" s="36"/>
      <c r="F30" s="19" t="str">
        <f aca="false">IF(E30="","",LEN(TRIM(E30))-LEN(SUBSTITUTE(TRIM(E30),",",""))+1)</f>
        <v/>
      </c>
      <c r="G30" s="22"/>
      <c r="H30" s="18"/>
      <c r="I30" s="18"/>
      <c r="J30" s="36"/>
    </row>
    <row r="31" customFormat="false" ht="15.75" hidden="false" customHeight="true" outlineLevel="0" collapsed="false">
      <c r="A31" s="28" t="str">
        <f aca="false">IF(C31="","",ROW()-1)</f>
        <v/>
      </c>
      <c r="B31" s="29"/>
      <c r="C31" s="29"/>
      <c r="D31" s="29"/>
      <c r="E31" s="37"/>
      <c r="F31" s="28" t="str">
        <f aca="false">IF(E31="","",LEN(TRIM(E31))-LEN(SUBSTITUTE(TRIM(E31),",",""))+1)</f>
        <v/>
      </c>
      <c r="G31" s="30"/>
      <c r="H31" s="33"/>
      <c r="I31" s="33"/>
      <c r="J31" s="37"/>
    </row>
    <row r="32" customFormat="false" ht="15.75" hidden="false" customHeight="true" outlineLevel="0" collapsed="false">
      <c r="A32" s="19" t="str">
        <f aca="false">IF(C32="","",ROW()-1)</f>
        <v/>
      </c>
      <c r="B32" s="21"/>
      <c r="C32" s="21"/>
      <c r="D32" s="21"/>
      <c r="E32" s="36"/>
      <c r="F32" s="19" t="str">
        <f aca="false">IF(E32="","",LEN(TRIM(E32))-LEN(SUBSTITUTE(TRIM(E32),",",""))+1)</f>
        <v/>
      </c>
      <c r="G32" s="22"/>
      <c r="H32" s="18"/>
      <c r="I32" s="18"/>
      <c r="J32" s="36"/>
    </row>
    <row r="33" customFormat="false" ht="15.75" hidden="false" customHeight="true" outlineLevel="0" collapsed="false">
      <c r="A33" s="28" t="str">
        <f aca="false">IF(C33="","",ROW()-1)</f>
        <v/>
      </c>
      <c r="B33" s="29"/>
      <c r="C33" s="29"/>
      <c r="D33" s="29"/>
      <c r="E33" s="37"/>
      <c r="F33" s="28" t="str">
        <f aca="false">IF(E33="","",LEN(TRIM(E33))-LEN(SUBSTITUTE(TRIM(E33),",",""))+1)</f>
        <v/>
      </c>
      <c r="G33" s="30"/>
      <c r="H33" s="33"/>
      <c r="I33" s="33"/>
      <c r="J33" s="37"/>
    </row>
    <row r="34" customFormat="false" ht="15.75" hidden="false" customHeight="true" outlineLevel="0" collapsed="false">
      <c r="A34" s="19" t="str">
        <f aca="false">IF(C34="","",ROW()-1)</f>
        <v/>
      </c>
      <c r="B34" s="21"/>
      <c r="C34" s="21"/>
      <c r="D34" s="21"/>
      <c r="E34" s="36"/>
      <c r="F34" s="19" t="str">
        <f aca="false">IF(E34="","",LEN(TRIM(E34))-LEN(SUBSTITUTE(TRIM(E34),",",""))+1)</f>
        <v/>
      </c>
      <c r="G34" s="22"/>
      <c r="H34" s="18"/>
      <c r="I34" s="18"/>
      <c r="J34" s="36"/>
    </row>
    <row r="35" customFormat="false" ht="15.75" hidden="false" customHeight="true" outlineLevel="0" collapsed="false">
      <c r="A35" s="28" t="str">
        <f aca="false">IF(C35="","",ROW()-1)</f>
        <v/>
      </c>
      <c r="B35" s="29"/>
      <c r="C35" s="29"/>
      <c r="D35" s="29"/>
      <c r="E35" s="37"/>
      <c r="F35" s="28" t="str">
        <f aca="false">IF(E35="","",LEN(TRIM(E35))-LEN(SUBSTITUTE(TRIM(E35),",",""))+1)</f>
        <v/>
      </c>
      <c r="G35" s="30"/>
      <c r="H35" s="33"/>
      <c r="I35" s="33"/>
      <c r="J35" s="37"/>
    </row>
    <row r="36" customFormat="false" ht="15.75" hidden="false" customHeight="true" outlineLevel="0" collapsed="false">
      <c r="A36" s="19" t="str">
        <f aca="false">IF(C36="","",ROW()-1)</f>
        <v/>
      </c>
      <c r="B36" s="21"/>
      <c r="C36" s="21"/>
      <c r="D36" s="21"/>
      <c r="E36" s="36"/>
      <c r="F36" s="19" t="str">
        <f aca="false">IF(E36="","",LEN(TRIM(E36))-LEN(SUBSTITUTE(TRIM(E36),",",""))+1)</f>
        <v/>
      </c>
      <c r="G36" s="22"/>
      <c r="H36" s="18"/>
      <c r="I36" s="18"/>
      <c r="J36" s="36"/>
    </row>
    <row r="37" customFormat="false" ht="15.75" hidden="false" customHeight="true" outlineLevel="0" collapsed="false">
      <c r="A37" s="28" t="str">
        <f aca="false">IF(C37="","",ROW()-1)</f>
        <v/>
      </c>
      <c r="B37" s="29"/>
      <c r="C37" s="29"/>
      <c r="D37" s="29"/>
      <c r="E37" s="37"/>
      <c r="F37" s="28" t="str">
        <f aca="false">IF(E37="","",LEN(TRIM(E37))-LEN(SUBSTITUTE(TRIM(E37),",",""))+1)</f>
        <v/>
      </c>
      <c r="G37" s="30"/>
      <c r="H37" s="33"/>
      <c r="I37" s="33"/>
      <c r="J37" s="37"/>
    </row>
    <row r="38" customFormat="false" ht="15.75" hidden="false" customHeight="true" outlineLevel="0" collapsed="false">
      <c r="A38" s="19" t="str">
        <f aca="false">IF(C38="","",ROW()-1)</f>
        <v/>
      </c>
      <c r="B38" s="21"/>
      <c r="C38" s="21"/>
      <c r="D38" s="21"/>
      <c r="E38" s="36"/>
      <c r="F38" s="19" t="str">
        <f aca="false">IF(E38="","",LEN(TRIM(E38))-LEN(SUBSTITUTE(TRIM(E38),",",""))+1)</f>
        <v/>
      </c>
      <c r="G38" s="22"/>
      <c r="H38" s="18"/>
      <c r="I38" s="18"/>
      <c r="J38" s="36"/>
    </row>
    <row r="39" customFormat="false" ht="15.75" hidden="false" customHeight="true" outlineLevel="0" collapsed="false">
      <c r="A39" s="28" t="str">
        <f aca="false">IF(C39="","",ROW()-1)</f>
        <v/>
      </c>
      <c r="B39" s="29"/>
      <c r="C39" s="29"/>
      <c r="D39" s="29"/>
      <c r="E39" s="37"/>
      <c r="F39" s="28" t="str">
        <f aca="false">IF(E39="","",LEN(TRIM(E39))-LEN(SUBSTITUTE(TRIM(E39),",",""))+1)</f>
        <v/>
      </c>
      <c r="G39" s="30"/>
      <c r="H39" s="33"/>
      <c r="I39" s="33"/>
      <c r="J39" s="37"/>
    </row>
    <row r="40" customFormat="false" ht="15.75" hidden="false" customHeight="true" outlineLevel="0" collapsed="false">
      <c r="A40" s="19" t="str">
        <f aca="false">IF(C40="","",ROW()-1)</f>
        <v/>
      </c>
      <c r="B40" s="21"/>
      <c r="C40" s="21"/>
      <c r="D40" s="21"/>
      <c r="E40" s="36"/>
      <c r="F40" s="19" t="str">
        <f aca="false">IF(E40="","",LEN(TRIM(E40))-LEN(SUBSTITUTE(TRIM(E40),",",""))+1)</f>
        <v/>
      </c>
      <c r="G40" s="22"/>
      <c r="H40" s="18"/>
      <c r="I40" s="18"/>
      <c r="J40" s="36"/>
    </row>
    <row r="41" customFormat="false" ht="15.75" hidden="false" customHeight="true" outlineLevel="0" collapsed="false">
      <c r="A41" s="28" t="str">
        <f aca="false">IF(C41="","",ROW()-1)</f>
        <v/>
      </c>
      <c r="B41" s="29"/>
      <c r="C41" s="29"/>
      <c r="D41" s="29"/>
      <c r="E41" s="37"/>
      <c r="F41" s="28" t="str">
        <f aca="false">IF(E41="","",LEN(TRIM(E41))-LEN(SUBSTITUTE(TRIM(E41),",",""))+1)</f>
        <v/>
      </c>
      <c r="G41" s="30"/>
      <c r="H41" s="33"/>
      <c r="I41" s="33"/>
      <c r="J41" s="37"/>
    </row>
    <row r="42" customFormat="false" ht="15.75" hidden="false" customHeight="true" outlineLevel="0" collapsed="false">
      <c r="A42" s="19" t="str">
        <f aca="false">IF(C42="","",ROW()-1)</f>
        <v/>
      </c>
      <c r="B42" s="21"/>
      <c r="C42" s="21"/>
      <c r="D42" s="21"/>
      <c r="E42" s="36"/>
      <c r="F42" s="19" t="str">
        <f aca="false">IF(E42="","",LEN(TRIM(E42))-LEN(SUBSTITUTE(TRIM(E42),",",""))+1)</f>
        <v/>
      </c>
      <c r="G42" s="22"/>
      <c r="H42" s="18"/>
      <c r="I42" s="18"/>
      <c r="J42" s="36"/>
    </row>
    <row r="43" customFormat="false" ht="15.75" hidden="false" customHeight="true" outlineLevel="0" collapsed="false">
      <c r="A43" s="28" t="str">
        <f aca="false">IF(C43="","",ROW()-1)</f>
        <v/>
      </c>
      <c r="B43" s="29"/>
      <c r="C43" s="29"/>
      <c r="D43" s="29"/>
      <c r="E43" s="37"/>
      <c r="F43" s="28" t="str">
        <f aca="false">IF(E43="","",LEN(TRIM(E43))-LEN(SUBSTITUTE(TRIM(E43),",",""))+1)</f>
        <v/>
      </c>
      <c r="G43" s="30"/>
      <c r="H43" s="33"/>
      <c r="I43" s="33"/>
      <c r="J43" s="37"/>
    </row>
    <row r="44" customFormat="false" ht="15.75" hidden="false" customHeight="true" outlineLevel="0" collapsed="false">
      <c r="A44" s="19" t="str">
        <f aca="false">IF(C44="","",ROW()-1)</f>
        <v/>
      </c>
      <c r="B44" s="21"/>
      <c r="C44" s="21"/>
      <c r="D44" s="21"/>
      <c r="E44" s="36"/>
      <c r="F44" s="19" t="str">
        <f aca="false">IF(E44="","",LEN(TRIM(E44))-LEN(SUBSTITUTE(TRIM(E44),",",""))+1)</f>
        <v/>
      </c>
      <c r="G44" s="22"/>
      <c r="H44" s="18"/>
      <c r="I44" s="18"/>
      <c r="J44" s="36"/>
    </row>
    <row r="45" customFormat="false" ht="15.75" hidden="false" customHeight="true" outlineLevel="0" collapsed="false">
      <c r="A45" s="28" t="str">
        <f aca="false">IF(C45="","",ROW()-1)</f>
        <v/>
      </c>
      <c r="B45" s="29"/>
      <c r="C45" s="29"/>
      <c r="D45" s="29"/>
      <c r="E45" s="37"/>
      <c r="F45" s="28" t="str">
        <f aca="false">IF(E45="","",LEN(TRIM(E45))-LEN(SUBSTITUTE(TRIM(E45),",",""))+1)</f>
        <v/>
      </c>
      <c r="G45" s="30"/>
      <c r="H45" s="33"/>
      <c r="I45" s="33"/>
      <c r="J45" s="37"/>
    </row>
    <row r="46" customFormat="false" ht="15.75" hidden="false" customHeight="true" outlineLevel="0" collapsed="false">
      <c r="A46" s="19" t="str">
        <f aca="false">IF(C46="","",ROW()-1)</f>
        <v/>
      </c>
      <c r="B46" s="21"/>
      <c r="C46" s="21"/>
      <c r="D46" s="21"/>
      <c r="E46" s="36"/>
      <c r="F46" s="19" t="str">
        <f aca="false">IF(E46="","",LEN(TRIM(E46))-LEN(SUBSTITUTE(TRIM(E46),",",""))+1)</f>
        <v/>
      </c>
      <c r="G46" s="22"/>
      <c r="H46" s="18"/>
      <c r="I46" s="18"/>
      <c r="J46" s="36"/>
    </row>
    <row r="47" customFormat="false" ht="15.75" hidden="false" customHeight="true" outlineLevel="0" collapsed="false">
      <c r="A47" s="28" t="str">
        <f aca="false">IF(C47="","",ROW()-1)</f>
        <v/>
      </c>
      <c r="B47" s="29"/>
      <c r="C47" s="29"/>
      <c r="D47" s="29"/>
      <c r="E47" s="37"/>
      <c r="F47" s="28" t="str">
        <f aca="false">IF(E47="","",LEN(TRIM(E47))-LEN(SUBSTITUTE(TRIM(E47),",",""))+1)</f>
        <v/>
      </c>
      <c r="G47" s="30"/>
      <c r="H47" s="33"/>
      <c r="I47" s="33"/>
      <c r="J47" s="37"/>
    </row>
    <row r="48" customFormat="false" ht="15.75" hidden="false" customHeight="true" outlineLevel="0" collapsed="false">
      <c r="A48" s="19" t="str">
        <f aca="false">IF(C48="","",ROW()-1)</f>
        <v/>
      </c>
      <c r="B48" s="21"/>
      <c r="C48" s="21"/>
      <c r="D48" s="21"/>
      <c r="E48" s="36"/>
      <c r="F48" s="19" t="str">
        <f aca="false">IF(E48="","",LEN(TRIM(E48))-LEN(SUBSTITUTE(TRIM(E48),",",""))+1)</f>
        <v/>
      </c>
      <c r="G48" s="22"/>
      <c r="H48" s="18"/>
      <c r="I48" s="18"/>
      <c r="J48" s="36"/>
    </row>
    <row r="49" customFormat="false" ht="15.75" hidden="false" customHeight="true" outlineLevel="0" collapsed="false">
      <c r="A49" s="28" t="str">
        <f aca="false">IF(C49="","",ROW()-1)</f>
        <v/>
      </c>
      <c r="B49" s="29"/>
      <c r="C49" s="29"/>
      <c r="D49" s="29"/>
      <c r="E49" s="37"/>
      <c r="F49" s="28" t="str">
        <f aca="false">IF(E49="","",LEN(TRIM(E49))-LEN(SUBSTITUTE(TRIM(E49),",",""))+1)</f>
        <v/>
      </c>
      <c r="G49" s="30"/>
      <c r="H49" s="33"/>
      <c r="I49" s="33"/>
      <c r="J49" s="37"/>
    </row>
    <row r="50" customFormat="false" ht="15.75" hidden="false" customHeight="true" outlineLevel="0" collapsed="false">
      <c r="A50" s="19" t="str">
        <f aca="false">IF(C50="","",ROW()-1)</f>
        <v/>
      </c>
      <c r="B50" s="21"/>
      <c r="C50" s="21"/>
      <c r="D50" s="21"/>
      <c r="E50" s="36"/>
      <c r="F50" s="19" t="str">
        <f aca="false">IF(E50="","",LEN(TRIM(E50))-LEN(SUBSTITUTE(TRIM(E50),",",""))+1)</f>
        <v/>
      </c>
      <c r="G50" s="22"/>
      <c r="H50" s="18"/>
      <c r="I50" s="18"/>
      <c r="J50" s="36"/>
    </row>
    <row r="51" customFormat="false" ht="15.75" hidden="false" customHeight="true" outlineLevel="0" collapsed="false">
      <c r="A51" s="28" t="str">
        <f aca="false">IF(C51="","",ROW()-1)</f>
        <v/>
      </c>
      <c r="B51" s="29"/>
      <c r="C51" s="29"/>
      <c r="D51" s="29"/>
      <c r="E51" s="37"/>
      <c r="F51" s="28" t="str">
        <f aca="false">IF(E51="","",LEN(TRIM(E51))-LEN(SUBSTITUTE(TRIM(E51),",",""))+1)</f>
        <v/>
      </c>
      <c r="G51" s="30"/>
      <c r="H51" s="33"/>
      <c r="I51" s="33"/>
      <c r="J51" s="37"/>
    </row>
    <row r="52" customFormat="false" ht="15.75" hidden="false" customHeight="true" outlineLevel="0" collapsed="false">
      <c r="A52" s="19" t="str">
        <f aca="false">IF(C52="","",ROW()-1)</f>
        <v/>
      </c>
      <c r="B52" s="21"/>
      <c r="C52" s="21"/>
      <c r="D52" s="21"/>
      <c r="E52" s="36"/>
      <c r="F52" s="19" t="str">
        <f aca="false">IF(E52="","",LEN(TRIM(E52))-LEN(SUBSTITUTE(TRIM(E52),",",""))+1)</f>
        <v/>
      </c>
      <c r="G52" s="22"/>
      <c r="H52" s="18"/>
      <c r="I52" s="18"/>
      <c r="J52" s="36"/>
    </row>
    <row r="53" customFormat="false" ht="15.75" hidden="false" customHeight="true" outlineLevel="0" collapsed="false">
      <c r="A53" s="28" t="str">
        <f aca="false">IF(C53="","",ROW()-1)</f>
        <v/>
      </c>
      <c r="B53" s="29"/>
      <c r="C53" s="29"/>
      <c r="D53" s="29"/>
      <c r="E53" s="37"/>
      <c r="F53" s="28" t="str">
        <f aca="false">IF(E53="","",LEN(TRIM(E53))-LEN(SUBSTITUTE(TRIM(E53),",",""))+1)</f>
        <v/>
      </c>
      <c r="G53" s="30"/>
      <c r="H53" s="33"/>
      <c r="I53" s="33"/>
      <c r="J53" s="37"/>
    </row>
    <row r="54" customFormat="false" ht="15.75" hidden="false" customHeight="true" outlineLevel="0" collapsed="false">
      <c r="A54" s="19" t="str">
        <f aca="false">IF(C54="","",ROW()-1)</f>
        <v/>
      </c>
      <c r="B54" s="21"/>
      <c r="C54" s="21"/>
      <c r="D54" s="21"/>
      <c r="E54" s="36"/>
      <c r="F54" s="19" t="str">
        <f aca="false">IF(E54="","",LEN(TRIM(E54))-LEN(SUBSTITUTE(TRIM(E54),",",""))+1)</f>
        <v/>
      </c>
      <c r="G54" s="22"/>
      <c r="H54" s="18"/>
      <c r="I54" s="18"/>
      <c r="J54" s="36"/>
    </row>
    <row r="55" customFormat="false" ht="15.75" hidden="false" customHeight="true" outlineLevel="0" collapsed="false">
      <c r="A55" s="28" t="str">
        <f aca="false">IF(C55="","",ROW()-1)</f>
        <v/>
      </c>
      <c r="B55" s="29"/>
      <c r="C55" s="29"/>
      <c r="D55" s="29"/>
      <c r="E55" s="37"/>
      <c r="F55" s="28" t="str">
        <f aca="false">IF(E55="","",LEN(TRIM(E55))-LEN(SUBSTITUTE(TRIM(E55),",",""))+1)</f>
        <v/>
      </c>
      <c r="G55" s="30"/>
      <c r="H55" s="33"/>
      <c r="I55" s="33"/>
      <c r="J55" s="37"/>
    </row>
    <row r="56" customFormat="false" ht="15.75" hidden="false" customHeight="true" outlineLevel="0" collapsed="false">
      <c r="A56" s="19" t="str">
        <f aca="false">IF(C56="","",ROW()-1)</f>
        <v/>
      </c>
      <c r="B56" s="21"/>
      <c r="C56" s="21"/>
      <c r="D56" s="21"/>
      <c r="E56" s="36"/>
      <c r="F56" s="19" t="str">
        <f aca="false">IF(E56="","",LEN(TRIM(E56))-LEN(SUBSTITUTE(TRIM(E56),",",""))+1)</f>
        <v/>
      </c>
      <c r="G56" s="22"/>
      <c r="H56" s="18"/>
      <c r="I56" s="18"/>
      <c r="J56" s="36"/>
    </row>
    <row r="57" customFormat="false" ht="15.75" hidden="false" customHeight="true" outlineLevel="0" collapsed="false">
      <c r="A57" s="28" t="str">
        <f aca="false">IF(C57="","",ROW()-1)</f>
        <v/>
      </c>
      <c r="B57" s="29"/>
      <c r="C57" s="29"/>
      <c r="D57" s="29"/>
      <c r="E57" s="37"/>
      <c r="F57" s="28" t="str">
        <f aca="false">IF(E57="","",LEN(TRIM(E57))-LEN(SUBSTITUTE(TRIM(E57),",",""))+1)</f>
        <v/>
      </c>
      <c r="G57" s="30"/>
      <c r="H57" s="33"/>
      <c r="I57" s="33"/>
      <c r="J57" s="37"/>
    </row>
    <row r="58" customFormat="false" ht="15.75" hidden="false" customHeight="true" outlineLevel="0" collapsed="false">
      <c r="A58" s="19" t="str">
        <f aca="false">IF(C58="","",ROW()-1)</f>
        <v/>
      </c>
      <c r="B58" s="21"/>
      <c r="C58" s="21"/>
      <c r="D58" s="21"/>
      <c r="E58" s="36"/>
      <c r="F58" s="19" t="str">
        <f aca="false">IF(E58="","",LEN(TRIM(E58))-LEN(SUBSTITUTE(TRIM(E58),",",""))+1)</f>
        <v/>
      </c>
      <c r="G58" s="22"/>
      <c r="H58" s="18"/>
      <c r="I58" s="18"/>
      <c r="J58" s="36"/>
    </row>
    <row r="59" customFormat="false" ht="15.75" hidden="false" customHeight="true" outlineLevel="0" collapsed="false">
      <c r="A59" s="28" t="str">
        <f aca="false">IF(C59="","",ROW()-1)</f>
        <v/>
      </c>
      <c r="B59" s="29"/>
      <c r="C59" s="29"/>
      <c r="D59" s="29"/>
      <c r="E59" s="37"/>
      <c r="F59" s="28" t="str">
        <f aca="false">IF(E59="","",LEN(TRIM(E59))-LEN(SUBSTITUTE(TRIM(E59),",",""))+1)</f>
        <v/>
      </c>
      <c r="G59" s="30"/>
      <c r="H59" s="33"/>
      <c r="I59" s="33"/>
      <c r="J59" s="37"/>
    </row>
    <row r="60" customFormat="false" ht="15.75" hidden="false" customHeight="true" outlineLevel="0" collapsed="false">
      <c r="A60" s="19" t="str">
        <f aca="false">IF(C60="","",ROW()-1)</f>
        <v/>
      </c>
      <c r="B60" s="21"/>
      <c r="C60" s="21"/>
      <c r="D60" s="21"/>
      <c r="E60" s="36"/>
      <c r="F60" s="19" t="str">
        <f aca="false">IF(E60="","",LEN(TRIM(E60))-LEN(SUBSTITUTE(TRIM(E60),",",""))+1)</f>
        <v/>
      </c>
      <c r="G60" s="22"/>
      <c r="H60" s="18"/>
      <c r="I60" s="18"/>
      <c r="J60" s="36"/>
    </row>
    <row r="61" customFormat="false" ht="15.75" hidden="false" customHeight="true" outlineLevel="0" collapsed="false">
      <c r="A61" s="28" t="str">
        <f aca="false">IF(C61="","",ROW()-1)</f>
        <v/>
      </c>
      <c r="B61" s="29"/>
      <c r="C61" s="29"/>
      <c r="D61" s="29"/>
      <c r="E61" s="37"/>
      <c r="F61" s="28" t="str">
        <f aca="false">IF(E61="","",LEN(TRIM(E61))-LEN(SUBSTITUTE(TRIM(E61),",",""))+1)</f>
        <v/>
      </c>
      <c r="G61" s="30"/>
      <c r="H61" s="33"/>
      <c r="I61" s="33"/>
      <c r="J61" s="37"/>
    </row>
    <row r="62" customFormat="false" ht="15.75" hidden="false" customHeight="true" outlineLevel="0" collapsed="false">
      <c r="A62" s="19" t="str">
        <f aca="false">IF(C62="","",ROW()-1)</f>
        <v/>
      </c>
      <c r="B62" s="21"/>
      <c r="C62" s="21"/>
      <c r="D62" s="21"/>
      <c r="E62" s="36"/>
      <c r="F62" s="19" t="str">
        <f aca="false">IF(E62="","",LEN(TRIM(E62))-LEN(SUBSTITUTE(TRIM(E62),",",""))+1)</f>
        <v/>
      </c>
      <c r="G62" s="22"/>
      <c r="H62" s="18"/>
      <c r="I62" s="18"/>
      <c r="J62" s="36"/>
    </row>
    <row r="63" customFormat="false" ht="15.75" hidden="false" customHeight="true" outlineLevel="0" collapsed="false">
      <c r="A63" s="28" t="str">
        <f aca="false">IF(C63="","",ROW()-1)</f>
        <v/>
      </c>
      <c r="B63" s="29"/>
      <c r="C63" s="29"/>
      <c r="D63" s="29"/>
      <c r="E63" s="37"/>
      <c r="F63" s="28" t="str">
        <f aca="false">IF(E63="","",LEN(TRIM(E63))-LEN(SUBSTITUTE(TRIM(E63),",",""))+1)</f>
        <v/>
      </c>
      <c r="G63" s="30"/>
      <c r="H63" s="33"/>
      <c r="I63" s="33"/>
      <c r="J63" s="37"/>
    </row>
    <row r="64" customFormat="false" ht="15.75" hidden="false" customHeight="true" outlineLevel="0" collapsed="false">
      <c r="A64" s="19" t="str">
        <f aca="false">IF(C64="","",ROW()-1)</f>
        <v/>
      </c>
      <c r="B64" s="21"/>
      <c r="C64" s="21"/>
      <c r="D64" s="21"/>
      <c r="E64" s="36"/>
      <c r="F64" s="19" t="str">
        <f aca="false">IF(E64="","",LEN(TRIM(E64))-LEN(SUBSTITUTE(TRIM(E64),",",""))+1)</f>
        <v/>
      </c>
      <c r="G64" s="22"/>
      <c r="H64" s="18"/>
      <c r="I64" s="18"/>
      <c r="J64" s="36"/>
    </row>
    <row r="65" customFormat="false" ht="15.75" hidden="false" customHeight="true" outlineLevel="0" collapsed="false">
      <c r="A65" s="28" t="str">
        <f aca="false">IF(C65="","",ROW()-1)</f>
        <v/>
      </c>
      <c r="B65" s="29"/>
      <c r="C65" s="29"/>
      <c r="D65" s="29"/>
      <c r="E65" s="37"/>
      <c r="F65" s="28" t="str">
        <f aca="false">IF(E65="","",LEN(TRIM(E65))-LEN(SUBSTITUTE(TRIM(E65),",",""))+1)</f>
        <v/>
      </c>
      <c r="G65" s="30"/>
      <c r="H65" s="33"/>
      <c r="I65" s="33"/>
      <c r="J65" s="37"/>
    </row>
    <row r="66" customFormat="false" ht="15.75" hidden="false" customHeight="true" outlineLevel="0" collapsed="false">
      <c r="A66" s="19" t="str">
        <f aca="false">IF(C66="","",ROW()-1)</f>
        <v/>
      </c>
      <c r="B66" s="21"/>
      <c r="C66" s="21"/>
      <c r="D66" s="21"/>
      <c r="E66" s="36"/>
      <c r="F66" s="19" t="str">
        <f aca="false">IF(E66="","",LEN(TRIM(E66))-LEN(SUBSTITUTE(TRIM(E66),",",""))+1)</f>
        <v/>
      </c>
      <c r="G66" s="22"/>
      <c r="H66" s="18"/>
      <c r="I66" s="18"/>
      <c r="J66" s="36"/>
    </row>
    <row r="67" customFormat="false" ht="15.75" hidden="false" customHeight="true" outlineLevel="0" collapsed="false">
      <c r="A67" s="28" t="str">
        <f aca="false">IF(C67="","",ROW()-1)</f>
        <v/>
      </c>
      <c r="B67" s="29"/>
      <c r="C67" s="29"/>
      <c r="D67" s="29"/>
      <c r="E67" s="37"/>
      <c r="F67" s="28" t="str">
        <f aca="false">IF(E67="","",LEN(TRIM(E67))-LEN(SUBSTITUTE(TRIM(E67),",",""))+1)</f>
        <v/>
      </c>
      <c r="G67" s="30"/>
      <c r="H67" s="33"/>
      <c r="I67" s="33"/>
      <c r="J67" s="37"/>
    </row>
    <row r="68" customFormat="false" ht="15.75" hidden="false" customHeight="true" outlineLevel="0" collapsed="false">
      <c r="A68" s="19" t="str">
        <f aca="false">IF(C68="","",ROW()-1)</f>
        <v/>
      </c>
      <c r="B68" s="21"/>
      <c r="C68" s="21"/>
      <c r="D68" s="21"/>
      <c r="E68" s="36"/>
      <c r="F68" s="19" t="str">
        <f aca="false">IF(E68="","",LEN(TRIM(E68))-LEN(SUBSTITUTE(TRIM(E68),",",""))+1)</f>
        <v/>
      </c>
      <c r="G68" s="22"/>
      <c r="H68" s="18"/>
      <c r="I68" s="18"/>
      <c r="J68" s="36"/>
    </row>
    <row r="69" customFormat="false" ht="15.75" hidden="false" customHeight="true" outlineLevel="0" collapsed="false">
      <c r="A69" s="28" t="str">
        <f aca="false">IF(C69="","",ROW()-1)</f>
        <v/>
      </c>
      <c r="B69" s="29"/>
      <c r="C69" s="29"/>
      <c r="D69" s="29"/>
      <c r="E69" s="37"/>
      <c r="F69" s="28" t="str">
        <f aca="false">IF(E69="","",LEN(TRIM(E69))-LEN(SUBSTITUTE(TRIM(E69),",",""))+1)</f>
        <v/>
      </c>
      <c r="G69" s="30"/>
      <c r="H69" s="33"/>
      <c r="I69" s="33"/>
      <c r="J69" s="37"/>
    </row>
    <row r="70" customFormat="false" ht="15.75" hidden="false" customHeight="true" outlineLevel="0" collapsed="false">
      <c r="A70" s="19" t="str">
        <f aca="false">IF(C70="","",ROW()-1)</f>
        <v/>
      </c>
      <c r="B70" s="21"/>
      <c r="C70" s="21"/>
      <c r="D70" s="21"/>
      <c r="E70" s="36"/>
      <c r="F70" s="19" t="str">
        <f aca="false">IF(E70="","",LEN(TRIM(E70))-LEN(SUBSTITUTE(TRIM(E70),",",""))+1)</f>
        <v/>
      </c>
      <c r="G70" s="22"/>
      <c r="H70" s="18"/>
      <c r="I70" s="18"/>
      <c r="J70" s="36"/>
    </row>
    <row r="71" customFormat="false" ht="15.75" hidden="false" customHeight="true" outlineLevel="0" collapsed="false">
      <c r="A71" s="28" t="str">
        <f aca="false">IF(C71="","",ROW()-1)</f>
        <v/>
      </c>
      <c r="B71" s="29"/>
      <c r="C71" s="29"/>
      <c r="D71" s="29"/>
      <c r="E71" s="37"/>
      <c r="F71" s="28" t="str">
        <f aca="false">IF(E71="","",LEN(TRIM(E71))-LEN(SUBSTITUTE(TRIM(E71),",",""))+1)</f>
        <v/>
      </c>
      <c r="G71" s="30"/>
      <c r="H71" s="33"/>
      <c r="I71" s="33"/>
      <c r="J71" s="37"/>
    </row>
    <row r="72" customFormat="false" ht="15.75" hidden="false" customHeight="true" outlineLevel="0" collapsed="false">
      <c r="A72" s="19" t="str">
        <f aca="false">IF(C72="","",ROW()-1)</f>
        <v/>
      </c>
      <c r="B72" s="21"/>
      <c r="C72" s="21"/>
      <c r="D72" s="21"/>
      <c r="E72" s="36"/>
      <c r="F72" s="19" t="str">
        <f aca="false">IF(E72="","",LEN(TRIM(E72))-LEN(SUBSTITUTE(TRIM(E72),",",""))+1)</f>
        <v/>
      </c>
      <c r="G72" s="22"/>
      <c r="H72" s="18"/>
      <c r="I72" s="18"/>
      <c r="J72" s="36"/>
    </row>
    <row r="73" customFormat="false" ht="15.75" hidden="false" customHeight="true" outlineLevel="0" collapsed="false">
      <c r="A73" s="28" t="str">
        <f aca="false">IF(C73="","",ROW()-1)</f>
        <v/>
      </c>
      <c r="B73" s="29"/>
      <c r="C73" s="29"/>
      <c r="D73" s="29"/>
      <c r="E73" s="37"/>
      <c r="F73" s="28" t="str">
        <f aca="false">IF(E73="","",LEN(TRIM(E73))-LEN(SUBSTITUTE(TRIM(E73),",",""))+1)</f>
        <v/>
      </c>
      <c r="G73" s="30"/>
      <c r="H73" s="33"/>
      <c r="I73" s="33"/>
      <c r="J73" s="37"/>
    </row>
    <row r="74" customFormat="false" ht="15.75" hidden="false" customHeight="true" outlineLevel="0" collapsed="false">
      <c r="A74" s="19" t="str">
        <f aca="false">IF(C74="","",ROW()-1)</f>
        <v/>
      </c>
      <c r="B74" s="21"/>
      <c r="C74" s="21"/>
      <c r="D74" s="21"/>
      <c r="E74" s="36"/>
      <c r="F74" s="19" t="str">
        <f aca="false">IF(E74="","",LEN(TRIM(E74))-LEN(SUBSTITUTE(TRIM(E74),",",""))+1)</f>
        <v/>
      </c>
      <c r="G74" s="22"/>
      <c r="H74" s="18"/>
      <c r="I74" s="18"/>
      <c r="J74" s="36"/>
    </row>
    <row r="75" customFormat="false" ht="15.75" hidden="false" customHeight="true" outlineLevel="0" collapsed="false">
      <c r="A75" s="28" t="str">
        <f aca="false">IF(C75="","",ROW()-1)</f>
        <v/>
      </c>
      <c r="B75" s="29"/>
      <c r="C75" s="29"/>
      <c r="D75" s="29"/>
      <c r="E75" s="37"/>
      <c r="F75" s="28" t="str">
        <f aca="false">IF(E75="","",LEN(TRIM(E75))-LEN(SUBSTITUTE(TRIM(E75),",",""))+1)</f>
        <v/>
      </c>
      <c r="G75" s="30"/>
      <c r="H75" s="33"/>
      <c r="I75" s="33"/>
      <c r="J75" s="37"/>
    </row>
    <row r="76" customFormat="false" ht="15.75" hidden="false" customHeight="true" outlineLevel="0" collapsed="false">
      <c r="A76" s="19" t="str">
        <f aca="false">IF(C76="","",ROW()-1)</f>
        <v/>
      </c>
      <c r="B76" s="21"/>
      <c r="C76" s="21"/>
      <c r="D76" s="21"/>
      <c r="E76" s="36"/>
      <c r="F76" s="19" t="str">
        <f aca="false">IF(E76="","",LEN(TRIM(E76))-LEN(SUBSTITUTE(TRIM(E76),",",""))+1)</f>
        <v/>
      </c>
      <c r="G76" s="22"/>
      <c r="H76" s="18"/>
      <c r="I76" s="18"/>
      <c r="J76" s="36"/>
    </row>
    <row r="77" customFormat="false" ht="15.75" hidden="false" customHeight="true" outlineLevel="0" collapsed="false">
      <c r="A77" s="28" t="str">
        <f aca="false">IF(C77="","",ROW()-1)</f>
        <v/>
      </c>
      <c r="B77" s="29"/>
      <c r="C77" s="29"/>
      <c r="D77" s="29"/>
      <c r="E77" s="37"/>
      <c r="F77" s="28" t="str">
        <f aca="false">IF(E77="","",LEN(TRIM(E77))-LEN(SUBSTITUTE(TRIM(E77),",",""))+1)</f>
        <v/>
      </c>
      <c r="G77" s="30"/>
      <c r="H77" s="33"/>
      <c r="I77" s="33"/>
      <c r="J77" s="37"/>
    </row>
    <row r="78" customFormat="false" ht="15.75" hidden="false" customHeight="true" outlineLevel="0" collapsed="false">
      <c r="A78" s="19" t="str">
        <f aca="false">IF(C78="","",ROW()-1)</f>
        <v/>
      </c>
      <c r="B78" s="21"/>
      <c r="C78" s="21"/>
      <c r="D78" s="21"/>
      <c r="E78" s="36"/>
      <c r="F78" s="19" t="str">
        <f aca="false">IF(E78="","",LEN(TRIM(E78))-LEN(SUBSTITUTE(TRIM(E78),",",""))+1)</f>
        <v/>
      </c>
      <c r="G78" s="22"/>
      <c r="H78" s="18"/>
      <c r="I78" s="18"/>
      <c r="J78" s="36"/>
    </row>
    <row r="79" customFormat="false" ht="15.75" hidden="false" customHeight="true" outlineLevel="0" collapsed="false">
      <c r="A79" s="28" t="str">
        <f aca="false">IF(C79="","",ROW()-1)</f>
        <v/>
      </c>
      <c r="B79" s="29"/>
      <c r="C79" s="29"/>
      <c r="D79" s="29"/>
      <c r="E79" s="37"/>
      <c r="F79" s="28" t="str">
        <f aca="false">IF(E79="","",LEN(TRIM(E79))-LEN(SUBSTITUTE(TRIM(E79),",",""))+1)</f>
        <v/>
      </c>
      <c r="G79" s="30"/>
      <c r="H79" s="33"/>
      <c r="I79" s="33"/>
      <c r="J79" s="37"/>
    </row>
    <row r="80" customFormat="false" ht="15.75" hidden="false" customHeight="true" outlineLevel="0" collapsed="false">
      <c r="A80" s="19" t="str">
        <f aca="false">IF(C80="","",ROW()-1)</f>
        <v/>
      </c>
      <c r="B80" s="21"/>
      <c r="C80" s="21"/>
      <c r="D80" s="21"/>
      <c r="E80" s="36"/>
      <c r="F80" s="19" t="str">
        <f aca="false">IF(E80="","",LEN(TRIM(E80))-LEN(SUBSTITUTE(TRIM(E80),",",""))+1)</f>
        <v/>
      </c>
      <c r="G80" s="22"/>
      <c r="H80" s="18"/>
      <c r="I80" s="18"/>
      <c r="J80" s="36"/>
    </row>
    <row r="81" customFormat="false" ht="15.75" hidden="false" customHeight="true" outlineLevel="0" collapsed="false">
      <c r="A81" s="28" t="str">
        <f aca="false">IF(C81="","",ROW()-1)</f>
        <v/>
      </c>
      <c r="B81" s="29"/>
      <c r="C81" s="29"/>
      <c r="D81" s="29"/>
      <c r="E81" s="37"/>
      <c r="F81" s="28" t="str">
        <f aca="false">IF(E81="","",LEN(TRIM(E81))-LEN(SUBSTITUTE(TRIM(E81),",",""))+1)</f>
        <v/>
      </c>
      <c r="G81" s="30"/>
      <c r="H81" s="33"/>
      <c r="I81" s="33"/>
      <c r="J81" s="37"/>
    </row>
    <row r="82" customFormat="false" ht="15.75" hidden="false" customHeight="true" outlineLevel="0" collapsed="false">
      <c r="A82" s="19" t="str">
        <f aca="false">IF(C82="","",ROW()-1)</f>
        <v/>
      </c>
      <c r="B82" s="21"/>
      <c r="C82" s="21"/>
      <c r="D82" s="21"/>
      <c r="E82" s="36"/>
      <c r="F82" s="19" t="str">
        <f aca="false">IF(E82="","",LEN(TRIM(E82))-LEN(SUBSTITUTE(TRIM(E82),",",""))+1)</f>
        <v/>
      </c>
      <c r="G82" s="22"/>
      <c r="H82" s="18"/>
      <c r="I82" s="18"/>
      <c r="J82" s="36"/>
    </row>
    <row r="83" customFormat="false" ht="15.75" hidden="false" customHeight="true" outlineLevel="0" collapsed="false">
      <c r="A83" s="28" t="str">
        <f aca="false">IF(C83="","",ROW()-1)</f>
        <v/>
      </c>
      <c r="B83" s="29"/>
      <c r="C83" s="29"/>
      <c r="D83" s="29"/>
      <c r="E83" s="37"/>
      <c r="F83" s="28" t="str">
        <f aca="false">IF(E83="","",LEN(TRIM(E83))-LEN(SUBSTITUTE(TRIM(E83),",",""))+1)</f>
        <v/>
      </c>
      <c r="G83" s="30"/>
      <c r="H83" s="33"/>
      <c r="I83" s="33"/>
      <c r="J83" s="37"/>
    </row>
    <row r="84" customFormat="false" ht="15.75" hidden="false" customHeight="true" outlineLevel="0" collapsed="false">
      <c r="A84" s="19" t="str">
        <f aca="false">IF(C84="","",ROW()-1)</f>
        <v/>
      </c>
      <c r="B84" s="21"/>
      <c r="C84" s="21"/>
      <c r="D84" s="21"/>
      <c r="E84" s="36"/>
      <c r="F84" s="19" t="str">
        <f aca="false">IF(E84="","",LEN(TRIM(E84))-LEN(SUBSTITUTE(TRIM(E84),",",""))+1)</f>
        <v/>
      </c>
      <c r="G84" s="22"/>
      <c r="H84" s="18"/>
      <c r="I84" s="18"/>
      <c r="J84" s="36"/>
    </row>
    <row r="85" customFormat="false" ht="15.75" hidden="false" customHeight="true" outlineLevel="0" collapsed="false">
      <c r="A85" s="28" t="str">
        <f aca="false">IF(C85="","",ROW()-1)</f>
        <v/>
      </c>
      <c r="B85" s="29"/>
      <c r="C85" s="29"/>
      <c r="D85" s="29"/>
      <c r="E85" s="37"/>
      <c r="F85" s="28" t="str">
        <f aca="false">IF(E85="","",LEN(TRIM(E85))-LEN(SUBSTITUTE(TRIM(E85),",",""))+1)</f>
        <v/>
      </c>
      <c r="G85" s="30"/>
      <c r="H85" s="33"/>
      <c r="I85" s="33"/>
      <c r="J85" s="37"/>
    </row>
    <row r="86" customFormat="false" ht="15.75" hidden="false" customHeight="true" outlineLevel="0" collapsed="false">
      <c r="A86" s="19" t="str">
        <f aca="false">IF(C86="","",ROW()-1)</f>
        <v/>
      </c>
      <c r="B86" s="21"/>
      <c r="C86" s="21"/>
      <c r="D86" s="21"/>
      <c r="E86" s="36"/>
      <c r="F86" s="19" t="str">
        <f aca="false">IF(E86="","",LEN(TRIM(E86))-LEN(SUBSTITUTE(TRIM(E86),",",""))+1)</f>
        <v/>
      </c>
      <c r="G86" s="22"/>
      <c r="H86" s="18"/>
      <c r="I86" s="18"/>
      <c r="J86" s="36"/>
    </row>
    <row r="87" customFormat="false" ht="15.75" hidden="false" customHeight="true" outlineLevel="0" collapsed="false">
      <c r="A87" s="28" t="str">
        <f aca="false">IF(C87="","",ROW()-1)</f>
        <v/>
      </c>
      <c r="B87" s="29"/>
      <c r="C87" s="29"/>
      <c r="D87" s="29"/>
      <c r="E87" s="37"/>
      <c r="F87" s="28" t="str">
        <f aca="false">IF(E87="","",LEN(TRIM(E87))-LEN(SUBSTITUTE(TRIM(E87),",",""))+1)</f>
        <v/>
      </c>
      <c r="G87" s="30"/>
      <c r="H87" s="33"/>
      <c r="I87" s="33"/>
      <c r="J87" s="37"/>
    </row>
    <row r="88" customFormat="false" ht="15.75" hidden="false" customHeight="true" outlineLevel="0" collapsed="false">
      <c r="A88" s="19" t="str">
        <f aca="false">IF(C88="","",ROW()-1)</f>
        <v/>
      </c>
      <c r="B88" s="21"/>
      <c r="C88" s="21"/>
      <c r="D88" s="21"/>
      <c r="E88" s="36"/>
      <c r="F88" s="19" t="str">
        <f aca="false">IF(E88="","",LEN(TRIM(E88))-LEN(SUBSTITUTE(TRIM(E88),",",""))+1)</f>
        <v/>
      </c>
      <c r="G88" s="22"/>
      <c r="H88" s="18"/>
      <c r="I88" s="18"/>
      <c r="J88" s="36"/>
    </row>
    <row r="89" customFormat="false" ht="15.75" hidden="false" customHeight="true" outlineLevel="0" collapsed="false">
      <c r="A89" s="28" t="str">
        <f aca="false">IF(C89="","",ROW()-1)</f>
        <v/>
      </c>
      <c r="B89" s="29"/>
      <c r="C89" s="29"/>
      <c r="D89" s="29"/>
      <c r="E89" s="37"/>
      <c r="F89" s="28" t="str">
        <f aca="false">IF(E89="","",LEN(TRIM(E89))-LEN(SUBSTITUTE(TRIM(E89),",",""))+1)</f>
        <v/>
      </c>
      <c r="G89" s="30"/>
      <c r="H89" s="33"/>
      <c r="I89" s="33"/>
      <c r="J89" s="37"/>
    </row>
    <row r="90" customFormat="false" ht="15.75" hidden="false" customHeight="true" outlineLevel="0" collapsed="false">
      <c r="A90" s="19" t="str">
        <f aca="false">IF(C90="","",ROW()-1)</f>
        <v/>
      </c>
      <c r="B90" s="21"/>
      <c r="C90" s="21"/>
      <c r="D90" s="21"/>
      <c r="E90" s="36"/>
      <c r="F90" s="19" t="str">
        <f aca="false">IF(E90="","",LEN(TRIM(E90))-LEN(SUBSTITUTE(TRIM(E90),",",""))+1)</f>
        <v/>
      </c>
      <c r="G90" s="22"/>
      <c r="H90" s="18"/>
      <c r="I90" s="18"/>
      <c r="J90" s="36"/>
    </row>
    <row r="91" customFormat="false" ht="15.75" hidden="false" customHeight="true" outlineLevel="0" collapsed="false">
      <c r="A91" s="28" t="str">
        <f aca="false">IF(C91="","",ROW()-1)</f>
        <v/>
      </c>
      <c r="B91" s="29"/>
      <c r="C91" s="29"/>
      <c r="D91" s="29"/>
      <c r="E91" s="37"/>
      <c r="F91" s="28" t="str">
        <f aca="false">IF(E91="","",LEN(TRIM(E91))-LEN(SUBSTITUTE(TRIM(E91),",",""))+1)</f>
        <v/>
      </c>
      <c r="G91" s="30"/>
      <c r="H91" s="33"/>
      <c r="I91" s="33"/>
      <c r="J91" s="37"/>
    </row>
    <row r="92" customFormat="false" ht="15.75" hidden="false" customHeight="true" outlineLevel="0" collapsed="false">
      <c r="A92" s="19" t="str">
        <f aca="false">IF(C92="","",ROW()-1)</f>
        <v/>
      </c>
      <c r="B92" s="21"/>
      <c r="C92" s="21"/>
      <c r="D92" s="21"/>
      <c r="E92" s="36"/>
      <c r="F92" s="19" t="str">
        <f aca="false">IF(E92="","",LEN(TRIM(E92))-LEN(SUBSTITUTE(TRIM(E92),",",""))+1)</f>
        <v/>
      </c>
      <c r="G92" s="22"/>
      <c r="H92" s="18"/>
      <c r="I92" s="18"/>
      <c r="J92" s="36"/>
    </row>
    <row r="93" customFormat="false" ht="15.75" hidden="false" customHeight="true" outlineLevel="0" collapsed="false">
      <c r="A93" s="28" t="str">
        <f aca="false">IF(C93="","",ROW()-1)</f>
        <v/>
      </c>
      <c r="B93" s="29"/>
      <c r="C93" s="29"/>
      <c r="D93" s="29"/>
      <c r="E93" s="37"/>
      <c r="F93" s="28" t="str">
        <f aca="false">IF(E93="","",LEN(TRIM(E93))-LEN(SUBSTITUTE(TRIM(E93),",",""))+1)</f>
        <v/>
      </c>
      <c r="G93" s="30"/>
      <c r="H93" s="33"/>
      <c r="I93" s="33"/>
      <c r="J93" s="37"/>
    </row>
    <row r="94" customFormat="false" ht="15.75" hidden="false" customHeight="true" outlineLevel="0" collapsed="false">
      <c r="A94" s="19" t="str">
        <f aca="false">IF(C94="","",ROW()-1)</f>
        <v/>
      </c>
      <c r="B94" s="21"/>
      <c r="C94" s="21"/>
      <c r="D94" s="21"/>
      <c r="E94" s="36"/>
      <c r="F94" s="19" t="str">
        <f aca="false">IF(E94="","",LEN(TRIM(E94))-LEN(SUBSTITUTE(TRIM(E94),",",""))+1)</f>
        <v/>
      </c>
      <c r="G94" s="22"/>
      <c r="H94" s="18"/>
      <c r="I94" s="18"/>
      <c r="J94" s="36"/>
    </row>
    <row r="95" customFormat="false" ht="15.75" hidden="false" customHeight="true" outlineLevel="0" collapsed="false">
      <c r="A95" s="28" t="str">
        <f aca="false">IF(C95="","",ROW()-1)</f>
        <v/>
      </c>
      <c r="B95" s="29"/>
      <c r="C95" s="29"/>
      <c r="D95" s="29"/>
      <c r="E95" s="37"/>
      <c r="F95" s="28" t="str">
        <f aca="false">IF(E95="","",LEN(TRIM(E95))-LEN(SUBSTITUTE(TRIM(E95),",",""))+1)</f>
        <v/>
      </c>
      <c r="G95" s="30"/>
      <c r="H95" s="33"/>
      <c r="I95" s="33"/>
      <c r="J95" s="37"/>
    </row>
    <row r="96" customFormat="false" ht="15.75" hidden="false" customHeight="true" outlineLevel="0" collapsed="false">
      <c r="A96" s="19" t="str">
        <f aca="false">IF(C96="","",ROW()-1)</f>
        <v/>
      </c>
      <c r="B96" s="21"/>
      <c r="C96" s="21"/>
      <c r="D96" s="21"/>
      <c r="E96" s="36"/>
      <c r="F96" s="19" t="str">
        <f aca="false">IF(E96="","",LEN(TRIM(E96))-LEN(SUBSTITUTE(TRIM(E96),",",""))+1)</f>
        <v/>
      </c>
      <c r="G96" s="22"/>
      <c r="H96" s="18"/>
      <c r="I96" s="18"/>
      <c r="J96" s="36"/>
    </row>
    <row r="97" customFormat="false" ht="15.75" hidden="false" customHeight="true" outlineLevel="0" collapsed="false">
      <c r="A97" s="28" t="str">
        <f aca="false">IF(C97="","",ROW()-1)</f>
        <v/>
      </c>
      <c r="B97" s="29"/>
      <c r="C97" s="29"/>
      <c r="D97" s="29"/>
      <c r="E97" s="37"/>
      <c r="F97" s="28" t="str">
        <f aca="false">IF(E97="","",LEN(TRIM(E97))-LEN(SUBSTITUTE(TRIM(E97),",",""))+1)</f>
        <v/>
      </c>
      <c r="G97" s="30"/>
      <c r="H97" s="33"/>
      <c r="I97" s="33"/>
      <c r="J97" s="37"/>
    </row>
    <row r="98" customFormat="false" ht="15.75" hidden="false" customHeight="true" outlineLevel="0" collapsed="false">
      <c r="A98" s="19" t="str">
        <f aca="false">IF(C98="","",ROW()-1)</f>
        <v/>
      </c>
      <c r="B98" s="21"/>
      <c r="C98" s="21"/>
      <c r="D98" s="21"/>
      <c r="E98" s="36"/>
      <c r="F98" s="19" t="str">
        <f aca="false">IF(E98="","",LEN(TRIM(E98))-LEN(SUBSTITUTE(TRIM(E98),",",""))+1)</f>
        <v/>
      </c>
      <c r="G98" s="22"/>
      <c r="H98" s="18"/>
      <c r="I98" s="18"/>
      <c r="J98" s="36"/>
    </row>
    <row r="99" customFormat="false" ht="15.75" hidden="false" customHeight="true" outlineLevel="0" collapsed="false">
      <c r="A99" s="28" t="str">
        <f aca="false">IF(C99="","",ROW()-1)</f>
        <v/>
      </c>
      <c r="B99" s="29"/>
      <c r="C99" s="29"/>
      <c r="D99" s="29"/>
      <c r="E99" s="37"/>
      <c r="F99" s="28" t="str">
        <f aca="false">IF(E99="","",LEN(TRIM(E99))-LEN(SUBSTITUTE(TRIM(E99),",",""))+1)</f>
        <v/>
      </c>
      <c r="G99" s="30"/>
      <c r="H99" s="33"/>
      <c r="I99" s="33"/>
      <c r="J99" s="37"/>
    </row>
    <row r="100" customFormat="false" ht="15.75" hidden="false" customHeight="true" outlineLevel="0" collapsed="false">
      <c r="A100" s="19" t="str">
        <f aca="false">IF(C100="","",ROW()-1)</f>
        <v/>
      </c>
      <c r="B100" s="21"/>
      <c r="C100" s="21"/>
      <c r="D100" s="21"/>
      <c r="E100" s="36"/>
      <c r="F100" s="19" t="str">
        <f aca="false">IF(E100="","",LEN(TRIM(E100))-LEN(SUBSTITUTE(TRIM(E100),",",""))+1)</f>
        <v/>
      </c>
      <c r="G100" s="22"/>
      <c r="H100" s="18"/>
      <c r="I100" s="18"/>
      <c r="J100" s="36"/>
    </row>
  </sheetData>
  <autoFilter ref="A1:J1"/>
  <dataValidations count="2">
    <dataValidation allowBlank="true" error="Please choose a value from the dropdown list." errorStyle="stop" errorTitle="Invalid entry" operator="between" promptTitle="Select from list" showDropDown="false" showErrorMessage="false" showInputMessage="false" sqref="H2:H100" type="list">
      <formula1>Lists!$B$2:$B$4</formula1>
      <formula2>0</formula2>
    </dataValidation>
    <dataValidation allowBlank="true" error="Please choose a value from the dropdown list." errorStyle="stop" errorTitle="Invalid entry" operator="between" promptTitle="Select from list" showDropDown="false" showErrorMessage="false" showInputMessage="false" sqref="I2:I100" type="list">
      <formula1>Lists!$E$2:$E$8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3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5" min="5" style="0" width="12"/>
    <col collapsed="false" customWidth="true" hidden="false" outlineLevel="0" max="6" min="6" style="0" width="20"/>
    <col collapsed="false" customWidth="true" hidden="false" outlineLevel="0" max="7" min="7" style="0" width="12"/>
    <col collapsed="false" customWidth="true" hidden="false" outlineLevel="0" max="8" min="8" style="0" width="20"/>
    <col collapsed="false" customWidth="true" hidden="false" outlineLevel="0" max="9" min="9" style="0" width="12"/>
    <col collapsed="false" customWidth="true" hidden="false" outlineLevel="0" max="10" min="10" style="0" width="34"/>
    <col collapsed="false" customWidth="true" hidden="false" outlineLevel="0" max="11" min="11" style="0" width="16"/>
  </cols>
  <sheetData>
    <row r="1" customFormat="false" ht="39.75" hidden="false" customHeight="true" outlineLevel="0" collapsed="false">
      <c r="A1" s="20" t="s">
        <v>72</v>
      </c>
      <c r="B1" s="20" t="s">
        <v>141</v>
      </c>
      <c r="C1" s="20" t="s">
        <v>142</v>
      </c>
      <c r="D1" s="20" t="s">
        <v>143</v>
      </c>
      <c r="E1" s="20" t="s">
        <v>144</v>
      </c>
      <c r="F1" s="20" t="s">
        <v>145</v>
      </c>
      <c r="G1" s="20" t="s">
        <v>146</v>
      </c>
      <c r="H1" s="20" t="s">
        <v>147</v>
      </c>
      <c r="I1" s="20" t="s">
        <v>148</v>
      </c>
      <c r="J1" s="20" t="s">
        <v>149</v>
      </c>
      <c r="K1" s="20" t="s">
        <v>150</v>
      </c>
    </row>
    <row r="2" customFormat="false" ht="39.75" hidden="false" customHeight="true" outlineLevel="0" collapsed="false">
      <c r="A2" s="21" t="s">
        <v>88</v>
      </c>
      <c r="B2" s="38" t="n">
        <v>1300</v>
      </c>
      <c r="C2" s="39" t="s">
        <v>151</v>
      </c>
      <c r="D2" s="21" t="s">
        <v>152</v>
      </c>
      <c r="E2" s="39" t="n">
        <v>3</v>
      </c>
      <c r="F2" s="21" t="s">
        <v>153</v>
      </c>
      <c r="G2" s="39" t="n">
        <v>5</v>
      </c>
      <c r="H2" s="21" t="s">
        <v>154</v>
      </c>
      <c r="I2" s="39" t="n">
        <v>7</v>
      </c>
      <c r="J2" s="36" t="s">
        <v>155</v>
      </c>
      <c r="K2" s="26" t="s">
        <v>156</v>
      </c>
    </row>
    <row r="3" customFormat="false" ht="15.75" hidden="false" customHeight="true" outlineLevel="0" collapsed="false">
      <c r="A3" s="29" t="s">
        <v>97</v>
      </c>
      <c r="B3" s="40" t="n">
        <v>880</v>
      </c>
      <c r="C3" s="41" t="s">
        <v>151</v>
      </c>
      <c r="D3" s="29" t="s">
        <v>157</v>
      </c>
      <c r="E3" s="41" t="n">
        <v>2</v>
      </c>
      <c r="F3" s="29" t="s">
        <v>158</v>
      </c>
      <c r="G3" s="41" t="n">
        <v>4</v>
      </c>
      <c r="H3" s="29" t="s">
        <v>159</v>
      </c>
      <c r="I3" s="41" t="n">
        <v>6</v>
      </c>
      <c r="J3" s="37" t="s">
        <v>160</v>
      </c>
      <c r="K3" s="28" t="s">
        <v>161</v>
      </c>
    </row>
    <row r="4" customFormat="false" ht="15.75" hidden="false" customHeight="true" outlineLevel="0" collapsed="false">
      <c r="A4" s="21" t="s">
        <v>107</v>
      </c>
      <c r="B4" s="38" t="n">
        <v>590</v>
      </c>
      <c r="C4" s="39" t="n">
        <v>4</v>
      </c>
      <c r="D4" s="21" t="s">
        <v>162</v>
      </c>
      <c r="E4" s="39" t="n">
        <v>1</v>
      </c>
      <c r="F4" s="21" t="s">
        <v>163</v>
      </c>
      <c r="G4" s="39" t="n">
        <v>2</v>
      </c>
      <c r="H4" s="21" t="s">
        <v>164</v>
      </c>
      <c r="I4" s="39" t="n">
        <v>3</v>
      </c>
      <c r="J4" s="36" t="s">
        <v>165</v>
      </c>
      <c r="K4" s="26" t="s">
        <v>156</v>
      </c>
    </row>
    <row r="5" customFormat="false" ht="15.75" hidden="false" customHeight="true" outlineLevel="0" collapsed="false">
      <c r="A5" s="29"/>
      <c r="B5" s="40"/>
      <c r="C5" s="41"/>
      <c r="D5" s="29"/>
      <c r="E5" s="41"/>
      <c r="F5" s="29"/>
      <c r="G5" s="41"/>
      <c r="H5" s="29"/>
      <c r="I5" s="41"/>
      <c r="J5" s="37"/>
      <c r="K5" s="28"/>
    </row>
    <row r="6" customFormat="false" ht="15.75" hidden="false" customHeight="true" outlineLevel="0" collapsed="false">
      <c r="A6" s="21"/>
      <c r="B6" s="38"/>
      <c r="C6" s="39"/>
      <c r="D6" s="21"/>
      <c r="E6" s="39"/>
      <c r="F6" s="21"/>
      <c r="G6" s="39"/>
      <c r="H6" s="21"/>
      <c r="I6" s="39"/>
      <c r="J6" s="36"/>
      <c r="K6" s="26"/>
    </row>
    <row r="7" customFormat="false" ht="15.75" hidden="false" customHeight="true" outlineLevel="0" collapsed="false">
      <c r="A7" s="29"/>
      <c r="B7" s="40"/>
      <c r="C7" s="41"/>
      <c r="D7" s="29"/>
      <c r="E7" s="41"/>
      <c r="F7" s="29"/>
      <c r="G7" s="41"/>
      <c r="H7" s="29"/>
      <c r="I7" s="41"/>
      <c r="J7" s="37"/>
      <c r="K7" s="28"/>
    </row>
    <row r="8" customFormat="false" ht="15.75" hidden="false" customHeight="true" outlineLevel="0" collapsed="false">
      <c r="A8" s="21"/>
      <c r="B8" s="38"/>
      <c r="C8" s="39"/>
      <c r="D8" s="21"/>
      <c r="E8" s="39"/>
      <c r="F8" s="21"/>
      <c r="G8" s="39"/>
      <c r="H8" s="21"/>
      <c r="I8" s="39"/>
      <c r="J8" s="36"/>
      <c r="K8" s="26"/>
    </row>
    <row r="9" customFormat="false" ht="15.75" hidden="false" customHeight="true" outlineLevel="0" collapsed="false">
      <c r="A9" s="29"/>
      <c r="B9" s="40"/>
      <c r="C9" s="41"/>
      <c r="D9" s="29"/>
      <c r="E9" s="41"/>
      <c r="F9" s="29"/>
      <c r="G9" s="41"/>
      <c r="H9" s="29"/>
      <c r="I9" s="41"/>
      <c r="J9" s="37"/>
      <c r="K9" s="28"/>
    </row>
    <row r="10" customFormat="false" ht="15.75" hidden="false" customHeight="true" outlineLevel="0" collapsed="false">
      <c r="A10" s="21"/>
      <c r="B10" s="38"/>
      <c r="C10" s="39"/>
      <c r="D10" s="21"/>
      <c r="E10" s="39"/>
      <c r="F10" s="21"/>
      <c r="G10" s="39"/>
      <c r="H10" s="21"/>
      <c r="I10" s="39"/>
      <c r="J10" s="36"/>
      <c r="K10" s="26"/>
    </row>
    <row r="11" customFormat="false" ht="15.75" hidden="false" customHeight="true" outlineLevel="0" collapsed="false">
      <c r="A11" s="29"/>
      <c r="B11" s="40"/>
      <c r="C11" s="41"/>
      <c r="D11" s="29"/>
      <c r="E11" s="41"/>
      <c r="F11" s="29"/>
      <c r="G11" s="41"/>
      <c r="H11" s="29"/>
      <c r="I11" s="41"/>
      <c r="J11" s="37"/>
      <c r="K11" s="28"/>
    </row>
    <row r="12" customFormat="false" ht="15.75" hidden="false" customHeight="true" outlineLevel="0" collapsed="false">
      <c r="A12" s="21"/>
      <c r="B12" s="38"/>
      <c r="C12" s="39"/>
      <c r="D12" s="21"/>
      <c r="E12" s="39"/>
      <c r="F12" s="21"/>
      <c r="G12" s="39"/>
      <c r="H12" s="21"/>
      <c r="I12" s="39"/>
      <c r="J12" s="36"/>
      <c r="K12" s="26"/>
    </row>
    <row r="13" customFormat="false" ht="15.75" hidden="false" customHeight="true" outlineLevel="0" collapsed="false">
      <c r="A13" s="29"/>
      <c r="B13" s="40"/>
      <c r="C13" s="41"/>
      <c r="D13" s="29"/>
      <c r="E13" s="41"/>
      <c r="F13" s="29"/>
      <c r="G13" s="41"/>
      <c r="H13" s="29"/>
      <c r="I13" s="41"/>
      <c r="J13" s="37"/>
      <c r="K13" s="28"/>
    </row>
    <row r="14" customFormat="false" ht="15.75" hidden="false" customHeight="true" outlineLevel="0" collapsed="false">
      <c r="A14" s="21"/>
      <c r="B14" s="38"/>
      <c r="C14" s="39"/>
      <c r="D14" s="21"/>
      <c r="E14" s="39"/>
      <c r="F14" s="21"/>
      <c r="G14" s="39"/>
      <c r="H14" s="21"/>
      <c r="I14" s="39"/>
      <c r="J14" s="36"/>
      <c r="K14" s="26"/>
    </row>
    <row r="15" customFormat="false" ht="15.75" hidden="false" customHeight="true" outlineLevel="0" collapsed="false">
      <c r="A15" s="29"/>
      <c r="B15" s="40"/>
      <c r="C15" s="41"/>
      <c r="D15" s="29"/>
      <c r="E15" s="41"/>
      <c r="F15" s="29"/>
      <c r="G15" s="41"/>
      <c r="H15" s="29"/>
      <c r="I15" s="41"/>
      <c r="J15" s="37"/>
      <c r="K15" s="28"/>
    </row>
    <row r="16" customFormat="false" ht="15.75" hidden="false" customHeight="true" outlineLevel="0" collapsed="false">
      <c r="A16" s="21"/>
      <c r="B16" s="38"/>
      <c r="C16" s="39"/>
      <c r="D16" s="21"/>
      <c r="E16" s="39"/>
      <c r="F16" s="21"/>
      <c r="G16" s="39"/>
      <c r="H16" s="21"/>
      <c r="I16" s="39"/>
      <c r="J16" s="36"/>
      <c r="K16" s="26"/>
    </row>
    <row r="17" customFormat="false" ht="15.75" hidden="false" customHeight="true" outlineLevel="0" collapsed="false">
      <c r="A17" s="29"/>
      <c r="B17" s="40"/>
      <c r="C17" s="41"/>
      <c r="D17" s="29"/>
      <c r="E17" s="41"/>
      <c r="F17" s="29"/>
      <c r="G17" s="41"/>
      <c r="H17" s="29"/>
      <c r="I17" s="41"/>
      <c r="J17" s="37"/>
      <c r="K17" s="28"/>
    </row>
    <row r="18" customFormat="false" ht="15.75" hidden="false" customHeight="true" outlineLevel="0" collapsed="false">
      <c r="A18" s="21"/>
      <c r="B18" s="38"/>
      <c r="C18" s="39"/>
      <c r="D18" s="21"/>
      <c r="E18" s="39"/>
      <c r="F18" s="21"/>
      <c r="G18" s="39"/>
      <c r="H18" s="21"/>
      <c r="I18" s="39"/>
      <c r="J18" s="36"/>
      <c r="K18" s="26"/>
    </row>
    <row r="19" customFormat="false" ht="15.75" hidden="false" customHeight="true" outlineLevel="0" collapsed="false">
      <c r="A19" s="29"/>
      <c r="B19" s="40"/>
      <c r="C19" s="41"/>
      <c r="D19" s="29"/>
      <c r="E19" s="41"/>
      <c r="F19" s="29"/>
      <c r="G19" s="41"/>
      <c r="H19" s="29"/>
      <c r="I19" s="41"/>
      <c r="J19" s="37"/>
      <c r="K19" s="28"/>
    </row>
    <row r="20" customFormat="false" ht="15.75" hidden="false" customHeight="true" outlineLevel="0" collapsed="false">
      <c r="A20" s="21"/>
      <c r="B20" s="38"/>
      <c r="C20" s="39"/>
      <c r="D20" s="21"/>
      <c r="E20" s="39"/>
      <c r="F20" s="21"/>
      <c r="G20" s="39"/>
      <c r="H20" s="21"/>
      <c r="I20" s="39"/>
      <c r="J20" s="36"/>
      <c r="K20" s="26"/>
    </row>
    <row r="21" customFormat="false" ht="15.75" hidden="false" customHeight="true" outlineLevel="0" collapsed="false">
      <c r="A21" s="29"/>
      <c r="B21" s="40"/>
      <c r="C21" s="41"/>
      <c r="D21" s="29"/>
      <c r="E21" s="41"/>
      <c r="F21" s="29"/>
      <c r="G21" s="41"/>
      <c r="H21" s="29"/>
      <c r="I21" s="41"/>
      <c r="J21" s="37"/>
      <c r="K21" s="28"/>
    </row>
    <row r="22" customFormat="false" ht="15.75" hidden="false" customHeight="true" outlineLevel="0" collapsed="false">
      <c r="A22" s="21"/>
      <c r="B22" s="38"/>
      <c r="C22" s="39"/>
      <c r="D22" s="21"/>
      <c r="E22" s="39"/>
      <c r="F22" s="21"/>
      <c r="G22" s="39"/>
      <c r="H22" s="21"/>
      <c r="I22" s="39"/>
      <c r="J22" s="36"/>
      <c r="K22" s="26"/>
    </row>
    <row r="23" customFormat="false" ht="15.75" hidden="false" customHeight="true" outlineLevel="0" collapsed="false">
      <c r="A23" s="29"/>
      <c r="B23" s="40"/>
      <c r="C23" s="41"/>
      <c r="D23" s="29"/>
      <c r="E23" s="41"/>
      <c r="F23" s="29"/>
      <c r="G23" s="41"/>
      <c r="H23" s="29"/>
      <c r="I23" s="41"/>
      <c r="J23" s="37"/>
      <c r="K23" s="28"/>
    </row>
    <row r="24" customFormat="false" ht="15.75" hidden="false" customHeight="true" outlineLevel="0" collapsed="false">
      <c r="A24" s="21"/>
      <c r="B24" s="38"/>
      <c r="C24" s="39"/>
      <c r="D24" s="21"/>
      <c r="E24" s="39"/>
      <c r="F24" s="21"/>
      <c r="G24" s="39"/>
      <c r="H24" s="21"/>
      <c r="I24" s="39"/>
      <c r="J24" s="36"/>
      <c r="K24" s="26"/>
    </row>
    <row r="25" customFormat="false" ht="15.75" hidden="false" customHeight="true" outlineLevel="0" collapsed="false">
      <c r="A25" s="29"/>
      <c r="B25" s="40"/>
      <c r="C25" s="41"/>
      <c r="D25" s="29"/>
      <c r="E25" s="41"/>
      <c r="F25" s="29"/>
      <c r="G25" s="41"/>
      <c r="H25" s="29"/>
      <c r="I25" s="41"/>
      <c r="J25" s="37"/>
      <c r="K25" s="28"/>
    </row>
    <row r="26" customFormat="false" ht="15.75" hidden="false" customHeight="true" outlineLevel="0" collapsed="false">
      <c r="A26" s="21"/>
      <c r="B26" s="38"/>
      <c r="C26" s="39"/>
      <c r="D26" s="21"/>
      <c r="E26" s="39"/>
      <c r="F26" s="21"/>
      <c r="G26" s="39"/>
      <c r="H26" s="21"/>
      <c r="I26" s="39"/>
      <c r="J26" s="36"/>
      <c r="K26" s="26"/>
    </row>
    <row r="27" customFormat="false" ht="15.75" hidden="false" customHeight="true" outlineLevel="0" collapsed="false">
      <c r="A27" s="29"/>
      <c r="B27" s="40"/>
      <c r="C27" s="41"/>
      <c r="D27" s="29"/>
      <c r="E27" s="41"/>
      <c r="F27" s="29"/>
      <c r="G27" s="41"/>
      <c r="H27" s="29"/>
      <c r="I27" s="41"/>
      <c r="J27" s="37"/>
      <c r="K27" s="28"/>
    </row>
    <row r="28" customFormat="false" ht="15.75" hidden="false" customHeight="true" outlineLevel="0" collapsed="false">
      <c r="A28" s="21"/>
      <c r="B28" s="38"/>
      <c r="C28" s="39"/>
      <c r="D28" s="21"/>
      <c r="E28" s="39"/>
      <c r="F28" s="21"/>
      <c r="G28" s="39"/>
      <c r="H28" s="21"/>
      <c r="I28" s="39"/>
      <c r="J28" s="36"/>
      <c r="K28" s="26"/>
    </row>
    <row r="29" customFormat="false" ht="15.75" hidden="false" customHeight="true" outlineLevel="0" collapsed="false">
      <c r="A29" s="29"/>
      <c r="B29" s="40"/>
      <c r="C29" s="41"/>
      <c r="D29" s="29"/>
      <c r="E29" s="41"/>
      <c r="F29" s="29"/>
      <c r="G29" s="41"/>
      <c r="H29" s="29"/>
      <c r="I29" s="41"/>
      <c r="J29" s="37"/>
      <c r="K29" s="28"/>
    </row>
    <row r="30" customFormat="false" ht="15.75" hidden="false" customHeight="true" outlineLevel="0" collapsed="false">
      <c r="A30" s="21"/>
      <c r="B30" s="38"/>
      <c r="C30" s="39"/>
      <c r="D30" s="21"/>
      <c r="E30" s="39"/>
      <c r="F30" s="21"/>
      <c r="G30" s="39"/>
      <c r="H30" s="21"/>
      <c r="I30" s="39"/>
      <c r="J30" s="36"/>
      <c r="K30" s="26"/>
    </row>
    <row r="31" customFormat="false" ht="15.75" hidden="false" customHeight="true" outlineLevel="0" collapsed="false">
      <c r="A31" s="29"/>
      <c r="B31" s="40"/>
      <c r="C31" s="41"/>
      <c r="D31" s="29"/>
      <c r="E31" s="41"/>
      <c r="F31" s="29"/>
      <c r="G31" s="41"/>
      <c r="H31" s="29"/>
      <c r="I31" s="41"/>
      <c r="J31" s="37"/>
      <c r="K31" s="28"/>
    </row>
    <row r="32" customFormat="false" ht="15.75" hidden="false" customHeight="true" outlineLevel="0" collapsed="false">
      <c r="A32" s="21"/>
      <c r="B32" s="38"/>
      <c r="C32" s="39"/>
      <c r="D32" s="21"/>
      <c r="E32" s="39"/>
      <c r="F32" s="21"/>
      <c r="G32" s="39"/>
      <c r="H32" s="21"/>
      <c r="I32" s="39"/>
      <c r="J32" s="36"/>
      <c r="K32" s="26"/>
    </row>
    <row r="33" customFormat="false" ht="15.75" hidden="false" customHeight="true" outlineLevel="0" collapsed="false">
      <c r="A33" s="29"/>
      <c r="B33" s="40"/>
      <c r="C33" s="41"/>
      <c r="D33" s="29"/>
      <c r="E33" s="41"/>
      <c r="F33" s="29"/>
      <c r="G33" s="41"/>
      <c r="H33" s="29"/>
      <c r="I33" s="41"/>
      <c r="J33" s="37"/>
      <c r="K33" s="28"/>
    </row>
    <row r="34" customFormat="false" ht="15.75" hidden="false" customHeight="true" outlineLevel="0" collapsed="false">
      <c r="A34" s="21"/>
      <c r="B34" s="38"/>
      <c r="C34" s="39"/>
      <c r="D34" s="21"/>
      <c r="E34" s="39"/>
      <c r="F34" s="21"/>
      <c r="G34" s="39"/>
      <c r="H34" s="21"/>
      <c r="I34" s="39"/>
      <c r="J34" s="36"/>
      <c r="K34" s="26"/>
    </row>
    <row r="35" customFormat="false" ht="15.75" hidden="false" customHeight="true" outlineLevel="0" collapsed="false">
      <c r="A35" s="29"/>
      <c r="B35" s="40"/>
      <c r="C35" s="41"/>
      <c r="D35" s="29"/>
      <c r="E35" s="41"/>
      <c r="F35" s="29"/>
      <c r="G35" s="41"/>
      <c r="H35" s="29"/>
      <c r="I35" s="41"/>
      <c r="J35" s="37"/>
      <c r="K35" s="28"/>
    </row>
    <row r="36" customFormat="false" ht="15.75" hidden="false" customHeight="true" outlineLevel="0" collapsed="false">
      <c r="A36" s="21"/>
      <c r="B36" s="38"/>
      <c r="C36" s="39"/>
      <c r="D36" s="21"/>
      <c r="E36" s="39"/>
      <c r="F36" s="21"/>
      <c r="G36" s="39"/>
      <c r="H36" s="21"/>
      <c r="I36" s="39"/>
      <c r="J36" s="36"/>
      <c r="K36" s="26"/>
    </row>
    <row r="37" customFormat="false" ht="15.75" hidden="false" customHeight="true" outlineLevel="0" collapsed="false">
      <c r="A37" s="29"/>
      <c r="B37" s="40"/>
      <c r="C37" s="41"/>
      <c r="D37" s="29"/>
      <c r="E37" s="41"/>
      <c r="F37" s="29"/>
      <c r="G37" s="41"/>
      <c r="H37" s="29"/>
      <c r="I37" s="41"/>
      <c r="J37" s="37"/>
      <c r="K37" s="28"/>
    </row>
    <row r="38" customFormat="false" ht="15.75" hidden="false" customHeight="true" outlineLevel="0" collapsed="false">
      <c r="A38" s="21"/>
      <c r="B38" s="38"/>
      <c r="C38" s="39"/>
      <c r="D38" s="21"/>
      <c r="E38" s="39"/>
      <c r="F38" s="21"/>
      <c r="G38" s="39"/>
      <c r="H38" s="21"/>
      <c r="I38" s="39"/>
      <c r="J38" s="36"/>
      <c r="K38" s="26"/>
    </row>
    <row r="39" customFormat="false" ht="15.75" hidden="false" customHeight="true" outlineLevel="0" collapsed="false">
      <c r="A39" s="29"/>
      <c r="B39" s="40"/>
      <c r="C39" s="41"/>
      <c r="D39" s="29"/>
      <c r="E39" s="41"/>
      <c r="F39" s="29"/>
      <c r="G39" s="41"/>
      <c r="H39" s="29"/>
      <c r="I39" s="41"/>
      <c r="J39" s="37"/>
      <c r="K39" s="28"/>
    </row>
    <row r="40" customFormat="false" ht="15.75" hidden="false" customHeight="true" outlineLevel="0" collapsed="false">
      <c r="A40" s="21"/>
      <c r="B40" s="38"/>
      <c r="C40" s="39"/>
      <c r="D40" s="21"/>
      <c r="E40" s="39"/>
      <c r="F40" s="21"/>
      <c r="G40" s="39"/>
      <c r="H40" s="21"/>
      <c r="I40" s="39"/>
      <c r="J40" s="36"/>
      <c r="K40" s="26"/>
    </row>
    <row r="41" customFormat="false" ht="15.75" hidden="false" customHeight="true" outlineLevel="0" collapsed="false">
      <c r="A41" s="29"/>
      <c r="B41" s="40"/>
      <c r="C41" s="41"/>
      <c r="D41" s="29"/>
      <c r="E41" s="41"/>
      <c r="F41" s="29"/>
      <c r="G41" s="41"/>
      <c r="H41" s="29"/>
      <c r="I41" s="41"/>
      <c r="J41" s="37"/>
      <c r="K41" s="28"/>
    </row>
    <row r="42" customFormat="false" ht="15.75" hidden="false" customHeight="true" outlineLevel="0" collapsed="false">
      <c r="A42" s="21"/>
      <c r="B42" s="38"/>
      <c r="C42" s="39"/>
      <c r="D42" s="21"/>
      <c r="E42" s="39"/>
      <c r="F42" s="21"/>
      <c r="G42" s="39"/>
      <c r="H42" s="21"/>
      <c r="I42" s="39"/>
      <c r="J42" s="36"/>
      <c r="K42" s="26"/>
    </row>
    <row r="43" customFormat="false" ht="15.75" hidden="false" customHeight="true" outlineLevel="0" collapsed="false">
      <c r="A43" s="29"/>
      <c r="B43" s="40"/>
      <c r="C43" s="41"/>
      <c r="D43" s="29"/>
      <c r="E43" s="41"/>
      <c r="F43" s="29"/>
      <c r="G43" s="41"/>
      <c r="H43" s="29"/>
      <c r="I43" s="41"/>
      <c r="J43" s="37"/>
      <c r="K43" s="28"/>
    </row>
    <row r="44" customFormat="false" ht="15.75" hidden="false" customHeight="true" outlineLevel="0" collapsed="false">
      <c r="A44" s="21"/>
      <c r="B44" s="38"/>
      <c r="C44" s="39"/>
      <c r="D44" s="21"/>
      <c r="E44" s="39"/>
      <c r="F44" s="21"/>
      <c r="G44" s="39"/>
      <c r="H44" s="21"/>
      <c r="I44" s="39"/>
      <c r="J44" s="36"/>
      <c r="K44" s="26"/>
    </row>
    <row r="45" customFormat="false" ht="15.75" hidden="false" customHeight="true" outlineLevel="0" collapsed="false">
      <c r="A45" s="29"/>
      <c r="B45" s="40"/>
      <c r="C45" s="41"/>
      <c r="D45" s="29"/>
      <c r="E45" s="41"/>
      <c r="F45" s="29"/>
      <c r="G45" s="41"/>
      <c r="H45" s="29"/>
      <c r="I45" s="41"/>
      <c r="J45" s="37"/>
      <c r="K45" s="28"/>
    </row>
    <row r="46" customFormat="false" ht="15.75" hidden="false" customHeight="true" outlineLevel="0" collapsed="false">
      <c r="A46" s="21"/>
      <c r="B46" s="38"/>
      <c r="C46" s="39"/>
      <c r="D46" s="21"/>
      <c r="E46" s="39"/>
      <c r="F46" s="21"/>
      <c r="G46" s="39"/>
      <c r="H46" s="21"/>
      <c r="I46" s="39"/>
      <c r="J46" s="36"/>
      <c r="K46" s="26"/>
    </row>
    <row r="47" customFormat="false" ht="15.75" hidden="false" customHeight="true" outlineLevel="0" collapsed="false">
      <c r="A47" s="29"/>
      <c r="B47" s="40"/>
      <c r="C47" s="41"/>
      <c r="D47" s="29"/>
      <c r="E47" s="41"/>
      <c r="F47" s="29"/>
      <c r="G47" s="41"/>
      <c r="H47" s="29"/>
      <c r="I47" s="41"/>
      <c r="J47" s="37"/>
      <c r="K47" s="28"/>
    </row>
    <row r="48" customFormat="false" ht="15.75" hidden="false" customHeight="true" outlineLevel="0" collapsed="false">
      <c r="A48" s="21"/>
      <c r="B48" s="38"/>
      <c r="C48" s="39"/>
      <c r="D48" s="21"/>
      <c r="E48" s="39"/>
      <c r="F48" s="21"/>
      <c r="G48" s="39"/>
      <c r="H48" s="21"/>
      <c r="I48" s="39"/>
      <c r="J48" s="36"/>
      <c r="K48" s="26"/>
    </row>
    <row r="49" customFormat="false" ht="15.75" hidden="false" customHeight="true" outlineLevel="0" collapsed="false">
      <c r="A49" s="29"/>
      <c r="B49" s="40"/>
      <c r="C49" s="41"/>
      <c r="D49" s="29"/>
      <c r="E49" s="41"/>
      <c r="F49" s="29"/>
      <c r="G49" s="41"/>
      <c r="H49" s="29"/>
      <c r="I49" s="41"/>
      <c r="J49" s="37"/>
      <c r="K49" s="28"/>
    </row>
    <row r="50" customFormat="false" ht="15.75" hidden="false" customHeight="true" outlineLevel="0" collapsed="false">
      <c r="A50" s="21"/>
      <c r="B50" s="38"/>
      <c r="C50" s="39"/>
      <c r="D50" s="21"/>
      <c r="E50" s="39"/>
      <c r="F50" s="21"/>
      <c r="G50" s="39"/>
      <c r="H50" s="21"/>
      <c r="I50" s="39"/>
      <c r="J50" s="36"/>
      <c r="K50" s="26"/>
    </row>
    <row r="51" customFormat="false" ht="15.75" hidden="false" customHeight="true" outlineLevel="0" collapsed="false">
      <c r="A51" s="29"/>
      <c r="B51" s="40"/>
      <c r="C51" s="41"/>
      <c r="D51" s="29"/>
      <c r="E51" s="41"/>
      <c r="F51" s="29"/>
      <c r="G51" s="41"/>
      <c r="H51" s="29"/>
      <c r="I51" s="41"/>
      <c r="J51" s="37"/>
      <c r="K51" s="28"/>
    </row>
    <row r="52" customFormat="false" ht="15.75" hidden="false" customHeight="true" outlineLevel="0" collapsed="false">
      <c r="A52" s="21"/>
      <c r="B52" s="38"/>
      <c r="C52" s="39"/>
      <c r="D52" s="21"/>
      <c r="E52" s="39"/>
      <c r="F52" s="21"/>
      <c r="G52" s="39"/>
      <c r="H52" s="21"/>
      <c r="I52" s="39"/>
      <c r="J52" s="36"/>
      <c r="K52" s="26"/>
    </row>
    <row r="53" customFormat="false" ht="15.75" hidden="false" customHeight="true" outlineLevel="0" collapsed="false">
      <c r="A53" s="29"/>
      <c r="B53" s="40"/>
      <c r="C53" s="41"/>
      <c r="D53" s="29"/>
      <c r="E53" s="41"/>
      <c r="F53" s="29"/>
      <c r="G53" s="41"/>
      <c r="H53" s="29"/>
      <c r="I53" s="41"/>
      <c r="J53" s="37"/>
      <c r="K53" s="28"/>
    </row>
    <row r="54" customFormat="false" ht="15.75" hidden="false" customHeight="true" outlineLevel="0" collapsed="false">
      <c r="A54" s="21"/>
      <c r="B54" s="38"/>
      <c r="C54" s="39"/>
      <c r="D54" s="21"/>
      <c r="E54" s="39"/>
      <c r="F54" s="21"/>
      <c r="G54" s="39"/>
      <c r="H54" s="21"/>
      <c r="I54" s="39"/>
      <c r="J54" s="36"/>
      <c r="K54" s="26"/>
    </row>
    <row r="55" customFormat="false" ht="15.75" hidden="false" customHeight="true" outlineLevel="0" collapsed="false">
      <c r="A55" s="29"/>
      <c r="B55" s="40"/>
      <c r="C55" s="41"/>
      <c r="D55" s="29"/>
      <c r="E55" s="41"/>
      <c r="F55" s="29"/>
      <c r="G55" s="41"/>
      <c r="H55" s="29"/>
      <c r="I55" s="41"/>
      <c r="J55" s="37"/>
      <c r="K55" s="28"/>
    </row>
    <row r="56" customFormat="false" ht="15.75" hidden="false" customHeight="true" outlineLevel="0" collapsed="false">
      <c r="A56" s="21"/>
      <c r="B56" s="38"/>
      <c r="C56" s="39"/>
      <c r="D56" s="21"/>
      <c r="E56" s="39"/>
      <c r="F56" s="21"/>
      <c r="G56" s="39"/>
      <c r="H56" s="21"/>
      <c r="I56" s="39"/>
      <c r="J56" s="36"/>
      <c r="K56" s="26"/>
    </row>
    <row r="57" customFormat="false" ht="15.75" hidden="false" customHeight="true" outlineLevel="0" collapsed="false">
      <c r="A57" s="29"/>
      <c r="B57" s="40"/>
      <c r="C57" s="41"/>
      <c r="D57" s="29"/>
      <c r="E57" s="41"/>
      <c r="F57" s="29"/>
      <c r="G57" s="41"/>
      <c r="H57" s="29"/>
      <c r="I57" s="41"/>
      <c r="J57" s="37"/>
      <c r="K57" s="28"/>
    </row>
    <row r="58" customFormat="false" ht="15.75" hidden="false" customHeight="true" outlineLevel="0" collapsed="false">
      <c r="A58" s="21"/>
      <c r="B58" s="38"/>
      <c r="C58" s="39"/>
      <c r="D58" s="21"/>
      <c r="E58" s="39"/>
      <c r="F58" s="21"/>
      <c r="G58" s="39"/>
      <c r="H58" s="21"/>
      <c r="I58" s="39"/>
      <c r="J58" s="36"/>
      <c r="K58" s="26"/>
    </row>
    <row r="59" customFormat="false" ht="15.75" hidden="false" customHeight="true" outlineLevel="0" collapsed="false">
      <c r="A59" s="29"/>
      <c r="B59" s="40"/>
      <c r="C59" s="41"/>
      <c r="D59" s="29"/>
      <c r="E59" s="41"/>
      <c r="F59" s="29"/>
      <c r="G59" s="41"/>
      <c r="H59" s="29"/>
      <c r="I59" s="41"/>
      <c r="J59" s="37"/>
      <c r="K59" s="28"/>
    </row>
    <row r="60" customFormat="false" ht="15.75" hidden="false" customHeight="true" outlineLevel="0" collapsed="false">
      <c r="A60" s="21"/>
      <c r="B60" s="38"/>
      <c r="C60" s="39"/>
      <c r="D60" s="21"/>
      <c r="E60" s="39"/>
      <c r="F60" s="21"/>
      <c r="G60" s="39"/>
      <c r="H60" s="21"/>
      <c r="I60" s="39"/>
      <c r="J60" s="36"/>
      <c r="K60" s="26"/>
    </row>
    <row r="61" customFormat="false" ht="15.75" hidden="false" customHeight="true" outlineLevel="0" collapsed="false">
      <c r="A61" s="29"/>
      <c r="B61" s="40"/>
      <c r="C61" s="41"/>
      <c r="D61" s="29"/>
      <c r="E61" s="41"/>
      <c r="F61" s="29"/>
      <c r="G61" s="41"/>
      <c r="H61" s="29"/>
      <c r="I61" s="41"/>
      <c r="J61" s="37"/>
      <c r="K61" s="28"/>
    </row>
    <row r="62" customFormat="false" ht="15.75" hidden="false" customHeight="true" outlineLevel="0" collapsed="false">
      <c r="A62" s="21"/>
      <c r="B62" s="38"/>
      <c r="C62" s="39"/>
      <c r="D62" s="21"/>
      <c r="E62" s="39"/>
      <c r="F62" s="21"/>
      <c r="G62" s="39"/>
      <c r="H62" s="21"/>
      <c r="I62" s="39"/>
      <c r="J62" s="36"/>
      <c r="K62" s="26"/>
    </row>
    <row r="63" customFormat="false" ht="15.75" hidden="false" customHeight="true" outlineLevel="0" collapsed="false">
      <c r="A63" s="29"/>
      <c r="B63" s="40"/>
      <c r="C63" s="41"/>
      <c r="D63" s="29"/>
      <c r="E63" s="41"/>
      <c r="F63" s="29"/>
      <c r="G63" s="41"/>
      <c r="H63" s="29"/>
      <c r="I63" s="41"/>
      <c r="J63" s="37"/>
      <c r="K63" s="28"/>
    </row>
    <row r="64" customFormat="false" ht="15.75" hidden="false" customHeight="true" outlineLevel="0" collapsed="false">
      <c r="A64" s="21"/>
      <c r="B64" s="38"/>
      <c r="C64" s="39"/>
      <c r="D64" s="21"/>
      <c r="E64" s="39"/>
      <c r="F64" s="21"/>
      <c r="G64" s="39"/>
      <c r="H64" s="21"/>
      <c r="I64" s="39"/>
      <c r="J64" s="36"/>
      <c r="K64" s="26"/>
    </row>
    <row r="65" customFormat="false" ht="15.75" hidden="false" customHeight="true" outlineLevel="0" collapsed="false">
      <c r="A65" s="29"/>
      <c r="B65" s="40"/>
      <c r="C65" s="41"/>
      <c r="D65" s="29"/>
      <c r="E65" s="41"/>
      <c r="F65" s="29"/>
      <c r="G65" s="41"/>
      <c r="H65" s="29"/>
      <c r="I65" s="41"/>
      <c r="J65" s="37"/>
      <c r="K65" s="28"/>
    </row>
    <row r="66" customFormat="false" ht="15.75" hidden="false" customHeight="true" outlineLevel="0" collapsed="false">
      <c r="A66" s="21"/>
      <c r="B66" s="38"/>
      <c r="C66" s="39"/>
      <c r="D66" s="21"/>
      <c r="E66" s="39"/>
      <c r="F66" s="21"/>
      <c r="G66" s="39"/>
      <c r="H66" s="21"/>
      <c r="I66" s="39"/>
      <c r="J66" s="36"/>
      <c r="K66" s="26"/>
    </row>
    <row r="67" customFormat="false" ht="15.75" hidden="false" customHeight="true" outlineLevel="0" collapsed="false">
      <c r="A67" s="29"/>
      <c r="B67" s="40"/>
      <c r="C67" s="41"/>
      <c r="D67" s="29"/>
      <c r="E67" s="41"/>
      <c r="F67" s="29"/>
      <c r="G67" s="41"/>
      <c r="H67" s="29"/>
      <c r="I67" s="41"/>
      <c r="J67" s="37"/>
      <c r="K67" s="28"/>
    </row>
    <row r="68" customFormat="false" ht="15.75" hidden="false" customHeight="true" outlineLevel="0" collapsed="false">
      <c r="A68" s="21"/>
      <c r="B68" s="38"/>
      <c r="C68" s="39"/>
      <c r="D68" s="21"/>
      <c r="E68" s="39"/>
      <c r="F68" s="21"/>
      <c r="G68" s="39"/>
      <c r="H68" s="21"/>
      <c r="I68" s="39"/>
      <c r="J68" s="36"/>
      <c r="K68" s="26"/>
    </row>
    <row r="69" customFormat="false" ht="15.75" hidden="false" customHeight="true" outlineLevel="0" collapsed="false">
      <c r="A69" s="29"/>
      <c r="B69" s="40"/>
      <c r="C69" s="41"/>
      <c r="D69" s="29"/>
      <c r="E69" s="41"/>
      <c r="F69" s="29"/>
      <c r="G69" s="41"/>
      <c r="H69" s="29"/>
      <c r="I69" s="41"/>
      <c r="J69" s="37"/>
      <c r="K69" s="28"/>
    </row>
    <row r="70" customFormat="false" ht="15.75" hidden="false" customHeight="true" outlineLevel="0" collapsed="false">
      <c r="A70" s="21"/>
      <c r="B70" s="38"/>
      <c r="C70" s="39"/>
      <c r="D70" s="21"/>
      <c r="E70" s="39"/>
      <c r="F70" s="21"/>
      <c r="G70" s="39"/>
      <c r="H70" s="21"/>
      <c r="I70" s="39"/>
      <c r="J70" s="36"/>
      <c r="K70" s="26"/>
    </row>
    <row r="71" customFormat="false" ht="15.75" hidden="false" customHeight="true" outlineLevel="0" collapsed="false">
      <c r="A71" s="29"/>
      <c r="B71" s="40"/>
      <c r="C71" s="41"/>
      <c r="D71" s="29"/>
      <c r="E71" s="41"/>
      <c r="F71" s="29"/>
      <c r="G71" s="41"/>
      <c r="H71" s="29"/>
      <c r="I71" s="41"/>
      <c r="J71" s="37"/>
      <c r="K71" s="28"/>
    </row>
    <row r="72" customFormat="false" ht="15.75" hidden="false" customHeight="true" outlineLevel="0" collapsed="false">
      <c r="A72" s="21"/>
      <c r="B72" s="38"/>
      <c r="C72" s="39"/>
      <c r="D72" s="21"/>
      <c r="E72" s="39"/>
      <c r="F72" s="21"/>
      <c r="G72" s="39"/>
      <c r="H72" s="21"/>
      <c r="I72" s="39"/>
      <c r="J72" s="36"/>
      <c r="K72" s="26"/>
    </row>
    <row r="73" customFormat="false" ht="15.75" hidden="false" customHeight="true" outlineLevel="0" collapsed="false">
      <c r="A73" s="29"/>
      <c r="B73" s="40"/>
      <c r="C73" s="41"/>
      <c r="D73" s="29"/>
      <c r="E73" s="41"/>
      <c r="F73" s="29"/>
      <c r="G73" s="41"/>
      <c r="H73" s="29"/>
      <c r="I73" s="41"/>
      <c r="J73" s="37"/>
      <c r="K73" s="28"/>
    </row>
    <row r="74" customFormat="false" ht="15.75" hidden="false" customHeight="true" outlineLevel="0" collapsed="false">
      <c r="A74" s="21"/>
      <c r="B74" s="38"/>
      <c r="C74" s="39"/>
      <c r="D74" s="21"/>
      <c r="E74" s="39"/>
      <c r="F74" s="21"/>
      <c r="G74" s="39"/>
      <c r="H74" s="21"/>
      <c r="I74" s="39"/>
      <c r="J74" s="36"/>
      <c r="K74" s="26"/>
    </row>
    <row r="75" customFormat="false" ht="15.75" hidden="false" customHeight="true" outlineLevel="0" collapsed="false">
      <c r="A75" s="29"/>
      <c r="B75" s="40"/>
      <c r="C75" s="41"/>
      <c r="D75" s="29"/>
      <c r="E75" s="41"/>
      <c r="F75" s="29"/>
      <c r="G75" s="41"/>
      <c r="H75" s="29"/>
      <c r="I75" s="41"/>
      <c r="J75" s="37"/>
      <c r="K75" s="28"/>
    </row>
    <row r="76" customFormat="false" ht="15.75" hidden="false" customHeight="true" outlineLevel="0" collapsed="false">
      <c r="A76" s="21"/>
      <c r="B76" s="38"/>
      <c r="C76" s="39"/>
      <c r="D76" s="21"/>
      <c r="E76" s="39"/>
      <c r="F76" s="21"/>
      <c r="G76" s="39"/>
      <c r="H76" s="21"/>
      <c r="I76" s="39"/>
      <c r="J76" s="36"/>
      <c r="K76" s="26"/>
    </row>
    <row r="77" customFormat="false" ht="15.75" hidden="false" customHeight="true" outlineLevel="0" collapsed="false">
      <c r="A77" s="29"/>
      <c r="B77" s="40"/>
      <c r="C77" s="41"/>
      <c r="D77" s="29"/>
      <c r="E77" s="41"/>
      <c r="F77" s="29"/>
      <c r="G77" s="41"/>
      <c r="H77" s="29"/>
      <c r="I77" s="41"/>
      <c r="J77" s="37"/>
      <c r="K77" s="28"/>
    </row>
    <row r="78" customFormat="false" ht="15.75" hidden="false" customHeight="true" outlineLevel="0" collapsed="false">
      <c r="A78" s="21"/>
      <c r="B78" s="38"/>
      <c r="C78" s="39"/>
      <c r="D78" s="21"/>
      <c r="E78" s="39"/>
      <c r="F78" s="21"/>
      <c r="G78" s="39"/>
      <c r="H78" s="21"/>
      <c r="I78" s="39"/>
      <c r="J78" s="36"/>
      <c r="K78" s="26"/>
    </row>
    <row r="79" customFormat="false" ht="15.75" hidden="false" customHeight="true" outlineLevel="0" collapsed="false">
      <c r="A79" s="29"/>
      <c r="B79" s="40"/>
      <c r="C79" s="41"/>
      <c r="D79" s="29"/>
      <c r="E79" s="41"/>
      <c r="F79" s="29"/>
      <c r="G79" s="41"/>
      <c r="H79" s="29"/>
      <c r="I79" s="41"/>
      <c r="J79" s="37"/>
      <c r="K79" s="28"/>
    </row>
    <row r="80" customFormat="false" ht="15.75" hidden="false" customHeight="true" outlineLevel="0" collapsed="false">
      <c r="A80" s="21"/>
      <c r="B80" s="38"/>
      <c r="C80" s="39"/>
      <c r="D80" s="21"/>
      <c r="E80" s="39"/>
      <c r="F80" s="21"/>
      <c r="G80" s="39"/>
      <c r="H80" s="21"/>
      <c r="I80" s="39"/>
      <c r="J80" s="36"/>
      <c r="K80" s="26"/>
    </row>
    <row r="81" customFormat="false" ht="15.75" hidden="false" customHeight="true" outlineLevel="0" collapsed="false">
      <c r="A81" s="29"/>
      <c r="B81" s="40"/>
      <c r="C81" s="41"/>
      <c r="D81" s="29"/>
      <c r="E81" s="41"/>
      <c r="F81" s="29"/>
      <c r="G81" s="41"/>
      <c r="H81" s="29"/>
      <c r="I81" s="41"/>
      <c r="J81" s="37"/>
      <c r="K81" s="28"/>
    </row>
    <row r="82" customFormat="false" ht="15.75" hidden="false" customHeight="true" outlineLevel="0" collapsed="false">
      <c r="A82" s="21"/>
      <c r="B82" s="38"/>
      <c r="C82" s="39"/>
      <c r="D82" s="21"/>
      <c r="E82" s="39"/>
      <c r="F82" s="21"/>
      <c r="G82" s="39"/>
      <c r="H82" s="21"/>
      <c r="I82" s="39"/>
      <c r="J82" s="36"/>
      <c r="K82" s="26"/>
    </row>
    <row r="83" customFormat="false" ht="15.75" hidden="false" customHeight="true" outlineLevel="0" collapsed="false">
      <c r="A83" s="29"/>
      <c r="B83" s="40"/>
      <c r="C83" s="41"/>
      <c r="D83" s="29"/>
      <c r="E83" s="41"/>
      <c r="F83" s="29"/>
      <c r="G83" s="41"/>
      <c r="H83" s="29"/>
      <c r="I83" s="41"/>
      <c r="J83" s="37"/>
      <c r="K83" s="28"/>
    </row>
    <row r="84" customFormat="false" ht="15.75" hidden="false" customHeight="true" outlineLevel="0" collapsed="false">
      <c r="A84" s="21"/>
      <c r="B84" s="38"/>
      <c r="C84" s="39"/>
      <c r="D84" s="21"/>
      <c r="E84" s="39"/>
      <c r="F84" s="21"/>
      <c r="G84" s="39"/>
      <c r="H84" s="21"/>
      <c r="I84" s="39"/>
      <c r="J84" s="36"/>
      <c r="K84" s="26"/>
    </row>
    <row r="85" customFormat="false" ht="15.75" hidden="false" customHeight="true" outlineLevel="0" collapsed="false">
      <c r="A85" s="29"/>
      <c r="B85" s="40"/>
      <c r="C85" s="41"/>
      <c r="D85" s="29"/>
      <c r="E85" s="41"/>
      <c r="F85" s="29"/>
      <c r="G85" s="41"/>
      <c r="H85" s="29"/>
      <c r="I85" s="41"/>
      <c r="J85" s="37"/>
      <c r="K85" s="28"/>
    </row>
    <row r="86" customFormat="false" ht="15.75" hidden="false" customHeight="true" outlineLevel="0" collapsed="false">
      <c r="A86" s="21"/>
      <c r="B86" s="38"/>
      <c r="C86" s="39"/>
      <c r="D86" s="21"/>
      <c r="E86" s="39"/>
      <c r="F86" s="21"/>
      <c r="G86" s="39"/>
      <c r="H86" s="21"/>
      <c r="I86" s="39"/>
      <c r="J86" s="36"/>
      <c r="K86" s="26"/>
    </row>
    <row r="87" customFormat="false" ht="15.75" hidden="false" customHeight="true" outlineLevel="0" collapsed="false">
      <c r="A87" s="29"/>
      <c r="B87" s="40"/>
      <c r="C87" s="41"/>
      <c r="D87" s="29"/>
      <c r="E87" s="41"/>
      <c r="F87" s="29"/>
      <c r="G87" s="41"/>
      <c r="H87" s="29"/>
      <c r="I87" s="41"/>
      <c r="J87" s="37"/>
      <c r="K87" s="28"/>
    </row>
    <row r="88" customFormat="false" ht="15.75" hidden="false" customHeight="true" outlineLevel="0" collapsed="false">
      <c r="A88" s="21"/>
      <c r="B88" s="38"/>
      <c r="C88" s="39"/>
      <c r="D88" s="21"/>
      <c r="E88" s="39"/>
      <c r="F88" s="21"/>
      <c r="G88" s="39"/>
      <c r="H88" s="21"/>
      <c r="I88" s="39"/>
      <c r="J88" s="36"/>
      <c r="K88" s="26"/>
    </row>
    <row r="89" customFormat="false" ht="15.75" hidden="false" customHeight="true" outlineLevel="0" collapsed="false">
      <c r="A89" s="29"/>
      <c r="B89" s="40"/>
      <c r="C89" s="41"/>
      <c r="D89" s="29"/>
      <c r="E89" s="41"/>
      <c r="F89" s="29"/>
      <c r="G89" s="41"/>
      <c r="H89" s="29"/>
      <c r="I89" s="41"/>
      <c r="J89" s="37"/>
      <c r="K89" s="28"/>
    </row>
    <row r="90" customFormat="false" ht="15.75" hidden="false" customHeight="true" outlineLevel="0" collapsed="false">
      <c r="A90" s="21"/>
      <c r="B90" s="38"/>
      <c r="C90" s="39"/>
      <c r="D90" s="21"/>
      <c r="E90" s="39"/>
      <c r="F90" s="21"/>
      <c r="G90" s="39"/>
      <c r="H90" s="21"/>
      <c r="I90" s="39"/>
      <c r="J90" s="36"/>
      <c r="K90" s="26"/>
    </row>
    <row r="91" customFormat="false" ht="15.75" hidden="false" customHeight="true" outlineLevel="0" collapsed="false">
      <c r="A91" s="29"/>
      <c r="B91" s="40"/>
      <c r="C91" s="41"/>
      <c r="D91" s="29"/>
      <c r="E91" s="41"/>
      <c r="F91" s="29"/>
      <c r="G91" s="41"/>
      <c r="H91" s="29"/>
      <c r="I91" s="41"/>
      <c r="J91" s="37"/>
      <c r="K91" s="28"/>
    </row>
    <row r="92" customFormat="false" ht="15.75" hidden="false" customHeight="true" outlineLevel="0" collapsed="false">
      <c r="A92" s="21"/>
      <c r="B92" s="38"/>
      <c r="C92" s="39"/>
      <c r="D92" s="21"/>
      <c r="E92" s="39"/>
      <c r="F92" s="21"/>
      <c r="G92" s="39"/>
      <c r="H92" s="21"/>
      <c r="I92" s="39"/>
      <c r="J92" s="36"/>
      <c r="K92" s="26"/>
    </row>
    <row r="93" customFormat="false" ht="15.75" hidden="false" customHeight="true" outlineLevel="0" collapsed="false">
      <c r="A93" s="29"/>
      <c r="B93" s="40"/>
      <c r="C93" s="41"/>
      <c r="D93" s="29"/>
      <c r="E93" s="41"/>
      <c r="F93" s="29"/>
      <c r="G93" s="41"/>
      <c r="H93" s="29"/>
      <c r="I93" s="41"/>
      <c r="J93" s="37"/>
      <c r="K93" s="28"/>
    </row>
    <row r="94" customFormat="false" ht="15.75" hidden="false" customHeight="true" outlineLevel="0" collapsed="false">
      <c r="A94" s="21"/>
      <c r="B94" s="38"/>
      <c r="C94" s="39"/>
      <c r="D94" s="21"/>
      <c r="E94" s="39"/>
      <c r="F94" s="21"/>
      <c r="G94" s="39"/>
      <c r="H94" s="21"/>
      <c r="I94" s="39"/>
      <c r="J94" s="36"/>
      <c r="K94" s="26"/>
    </row>
    <row r="95" customFormat="false" ht="15.75" hidden="false" customHeight="true" outlineLevel="0" collapsed="false">
      <c r="A95" s="29"/>
      <c r="B95" s="40"/>
      <c r="C95" s="41"/>
      <c r="D95" s="29"/>
      <c r="E95" s="41"/>
      <c r="F95" s="29"/>
      <c r="G95" s="41"/>
      <c r="H95" s="29"/>
      <c r="I95" s="41"/>
      <c r="J95" s="37"/>
      <c r="K95" s="28"/>
    </row>
    <row r="96" customFormat="false" ht="15.75" hidden="false" customHeight="true" outlineLevel="0" collapsed="false">
      <c r="A96" s="21"/>
      <c r="B96" s="38"/>
      <c r="C96" s="39"/>
      <c r="D96" s="21"/>
      <c r="E96" s="39"/>
      <c r="F96" s="21"/>
      <c r="G96" s="39"/>
      <c r="H96" s="21"/>
      <c r="I96" s="39"/>
      <c r="J96" s="36"/>
      <c r="K96" s="26"/>
    </row>
    <row r="97" customFormat="false" ht="15.75" hidden="false" customHeight="true" outlineLevel="0" collapsed="false">
      <c r="A97" s="29"/>
      <c r="B97" s="40"/>
      <c r="C97" s="41"/>
      <c r="D97" s="29"/>
      <c r="E97" s="41"/>
      <c r="F97" s="29"/>
      <c r="G97" s="41"/>
      <c r="H97" s="29"/>
      <c r="I97" s="41"/>
      <c r="J97" s="37"/>
      <c r="K97" s="28"/>
    </row>
    <row r="98" customFormat="false" ht="15.75" hidden="false" customHeight="true" outlineLevel="0" collapsed="false">
      <c r="A98" s="21"/>
      <c r="B98" s="38"/>
      <c r="C98" s="39"/>
      <c r="D98" s="21"/>
      <c r="E98" s="39"/>
      <c r="F98" s="21"/>
      <c r="G98" s="39"/>
      <c r="H98" s="21"/>
      <c r="I98" s="39"/>
      <c r="J98" s="36"/>
      <c r="K98" s="26"/>
    </row>
    <row r="99" customFormat="false" ht="15.75" hidden="false" customHeight="true" outlineLevel="0" collapsed="false">
      <c r="A99" s="29"/>
      <c r="B99" s="40"/>
      <c r="C99" s="41"/>
      <c r="D99" s="29"/>
      <c r="E99" s="41"/>
      <c r="F99" s="29"/>
      <c r="G99" s="41"/>
      <c r="H99" s="29"/>
      <c r="I99" s="41"/>
      <c r="J99" s="37"/>
      <c r="K99" s="28"/>
    </row>
    <row r="100" customFormat="false" ht="15.75" hidden="false" customHeight="true" outlineLevel="0" collapsed="false">
      <c r="A100" s="21"/>
      <c r="B100" s="38"/>
      <c r="C100" s="39"/>
      <c r="D100" s="21"/>
      <c r="E100" s="39"/>
      <c r="F100" s="21"/>
      <c r="G100" s="39"/>
      <c r="H100" s="21"/>
      <c r="I100" s="39"/>
      <c r="J100" s="36"/>
      <c r="K100" s="26"/>
    </row>
  </sheetData>
  <autoFilter ref="A1:K1"/>
  <conditionalFormatting sqref="K2:K100">
    <cfRule type="expression" priority="2" aboveAverage="0" equalAverage="0" bottom="0" percent="0" rank="0" text="" dxfId="2">
      <formula>K2="High Opportunity"</formula>
    </cfRule>
    <cfRule type="expression" priority="3" aboveAverage="0" equalAverage="0" bottom="0" percent="0" rank="0" text="" dxfId="3">
      <formula>K2="Medium Opportunity"</formula>
    </cfRule>
    <cfRule type="expression" priority="4" aboveAverage="0" equalAverage="0" bottom="0" percent="0" rank="0" text="" dxfId="5">
      <formula>K2="Low Opportunity"</formula>
    </cfRule>
    <cfRule type="expression" priority="5" aboveAverage="0" equalAverage="0" bottom="0" percent="0" rank="0" text="" dxfId="4">
      <formula>K2="Not Viable"</formula>
    </cfRule>
  </conditionalFormatting>
  <dataValidations count="1">
    <dataValidation allowBlank="true" error="Please choose a value from the dropdown list." errorStyle="stop" errorTitle="Invalid entry" operator="between" promptTitle="Select from list" showDropDown="false" showErrorMessage="false" showInputMessage="false" sqref="K2:K100" type="list">
      <formula1>Lists!$H$2:$H$5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8"/>
    <col collapsed="false" customWidth="true" hidden="false" outlineLevel="0" max="3" min="3" style="0" width="15"/>
    <col collapsed="false" customWidth="true" hidden="false" outlineLevel="0" max="5" min="4" style="0" width="16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13"/>
    <col collapsed="false" customWidth="true" hidden="false" outlineLevel="0" max="10" min="9" style="0" width="12"/>
    <col collapsed="false" customWidth="true" hidden="false" outlineLevel="0" max="11" min="11" style="0" width="13"/>
    <col collapsed="false" customWidth="true" hidden="false" outlineLevel="0" max="12" min="12" style="0" width="26"/>
  </cols>
  <sheetData>
    <row r="1" customFormat="false" ht="36" hidden="false" customHeight="true" outlineLevel="0" collapsed="false">
      <c r="A1" s="20" t="s">
        <v>72</v>
      </c>
      <c r="B1" s="20" t="s">
        <v>166</v>
      </c>
      <c r="C1" s="20" t="s">
        <v>82</v>
      </c>
      <c r="D1" s="20" t="s">
        <v>77</v>
      </c>
      <c r="E1" s="20" t="s">
        <v>167</v>
      </c>
      <c r="F1" s="20" t="s">
        <v>168</v>
      </c>
      <c r="G1" s="20" t="s">
        <v>169</v>
      </c>
      <c r="H1" s="20" t="s">
        <v>170</v>
      </c>
      <c r="I1" s="20" t="s">
        <v>85</v>
      </c>
      <c r="J1" s="20" t="s">
        <v>171</v>
      </c>
      <c r="K1" s="20" t="s">
        <v>83</v>
      </c>
      <c r="L1" s="20" t="s">
        <v>172</v>
      </c>
    </row>
    <row r="2" customFormat="false" ht="27.75" hidden="false" customHeight="true" outlineLevel="0" collapsed="false">
      <c r="A2" s="36" t="s">
        <v>88</v>
      </c>
      <c r="B2" s="36" t="s">
        <v>173</v>
      </c>
      <c r="C2" s="26" t="s">
        <v>59</v>
      </c>
      <c r="D2" s="26" t="s">
        <v>58</v>
      </c>
      <c r="E2" s="42" t="s">
        <v>174</v>
      </c>
      <c r="F2" s="22" t="n">
        <v>900</v>
      </c>
      <c r="G2" s="36" t="s">
        <v>91</v>
      </c>
      <c r="H2" s="36" t="s">
        <v>110</v>
      </c>
      <c r="I2" s="43" t="n">
        <v>46280</v>
      </c>
      <c r="J2" s="43" t="n">
        <v>46295</v>
      </c>
      <c r="K2" s="26" t="s">
        <v>41</v>
      </c>
      <c r="L2" s="36"/>
    </row>
    <row r="3" customFormat="false" ht="15.75" hidden="false" customHeight="true" outlineLevel="0" collapsed="false">
      <c r="A3" s="37" t="s">
        <v>97</v>
      </c>
      <c r="B3" s="37" t="s">
        <v>175</v>
      </c>
      <c r="C3" s="28" t="s">
        <v>59</v>
      </c>
      <c r="D3" s="28" t="s">
        <v>61</v>
      </c>
      <c r="E3" s="44" t="s">
        <v>176</v>
      </c>
      <c r="F3" s="30" t="n">
        <v>850</v>
      </c>
      <c r="G3" s="37" t="s">
        <v>91</v>
      </c>
      <c r="H3" s="37" t="s">
        <v>110</v>
      </c>
      <c r="I3" s="45" t="n">
        <v>46294</v>
      </c>
      <c r="J3" s="45" t="n">
        <v>46305</v>
      </c>
      <c r="K3" s="28" t="s">
        <v>38</v>
      </c>
      <c r="L3" s="37"/>
    </row>
    <row r="4" customFormat="false" ht="15.75" hidden="false" customHeight="true" outlineLevel="0" collapsed="false">
      <c r="A4" s="36" t="s">
        <v>107</v>
      </c>
      <c r="B4" s="36" t="s">
        <v>177</v>
      </c>
      <c r="C4" s="26" t="s">
        <v>56</v>
      </c>
      <c r="D4" s="26" t="s">
        <v>55</v>
      </c>
      <c r="E4" s="42" t="s">
        <v>178</v>
      </c>
      <c r="F4" s="22" t="n">
        <v>1400</v>
      </c>
      <c r="G4" s="36" t="s">
        <v>110</v>
      </c>
      <c r="H4" s="36" t="s">
        <v>91</v>
      </c>
      <c r="I4" s="43" t="n">
        <v>46213</v>
      </c>
      <c r="J4" s="43" t="n">
        <v>46221</v>
      </c>
      <c r="K4" s="26" t="s">
        <v>48</v>
      </c>
      <c r="L4" s="36" t="s">
        <v>179</v>
      </c>
    </row>
    <row r="5" customFormat="false" ht="15.75" hidden="false" customHeight="true" outlineLevel="0" collapsed="false">
      <c r="A5" s="37"/>
      <c r="B5" s="37"/>
      <c r="C5" s="28"/>
      <c r="D5" s="28"/>
      <c r="E5" s="44"/>
      <c r="F5" s="30"/>
      <c r="G5" s="37"/>
      <c r="H5" s="37"/>
      <c r="I5" s="45"/>
      <c r="J5" s="45"/>
      <c r="K5" s="28"/>
      <c r="L5" s="37"/>
    </row>
    <row r="6" customFormat="false" ht="15.75" hidden="false" customHeight="true" outlineLevel="0" collapsed="false">
      <c r="A6" s="36"/>
      <c r="B6" s="36"/>
      <c r="C6" s="26"/>
      <c r="D6" s="26"/>
      <c r="E6" s="42"/>
      <c r="F6" s="22"/>
      <c r="G6" s="36"/>
      <c r="H6" s="36"/>
      <c r="I6" s="43"/>
      <c r="J6" s="43"/>
      <c r="K6" s="26"/>
      <c r="L6" s="36"/>
    </row>
    <row r="7" customFormat="false" ht="15.75" hidden="false" customHeight="true" outlineLevel="0" collapsed="false">
      <c r="A7" s="37"/>
      <c r="B7" s="37"/>
      <c r="C7" s="28"/>
      <c r="D7" s="28"/>
      <c r="E7" s="44"/>
      <c r="F7" s="30"/>
      <c r="G7" s="37"/>
      <c r="H7" s="37"/>
      <c r="I7" s="45"/>
      <c r="J7" s="45"/>
      <c r="K7" s="28"/>
      <c r="L7" s="37"/>
    </row>
    <row r="8" customFormat="false" ht="15.75" hidden="false" customHeight="true" outlineLevel="0" collapsed="false">
      <c r="A8" s="36"/>
      <c r="B8" s="36"/>
      <c r="C8" s="26"/>
      <c r="D8" s="26"/>
      <c r="E8" s="42"/>
      <c r="F8" s="22"/>
      <c r="G8" s="36"/>
      <c r="H8" s="36"/>
      <c r="I8" s="43"/>
      <c r="J8" s="43"/>
      <c r="K8" s="26"/>
      <c r="L8" s="36"/>
    </row>
    <row r="9" customFormat="false" ht="15.75" hidden="false" customHeight="true" outlineLevel="0" collapsed="false">
      <c r="A9" s="37"/>
      <c r="B9" s="37"/>
      <c r="C9" s="28"/>
      <c r="D9" s="28"/>
      <c r="E9" s="44"/>
      <c r="F9" s="30"/>
      <c r="G9" s="37"/>
      <c r="H9" s="37"/>
      <c r="I9" s="45"/>
      <c r="J9" s="45"/>
      <c r="K9" s="28"/>
      <c r="L9" s="37"/>
    </row>
    <row r="10" customFormat="false" ht="15.75" hidden="false" customHeight="true" outlineLevel="0" collapsed="false">
      <c r="A10" s="36"/>
      <c r="B10" s="36"/>
      <c r="C10" s="26"/>
      <c r="D10" s="26"/>
      <c r="E10" s="42"/>
      <c r="F10" s="22"/>
      <c r="G10" s="36"/>
      <c r="H10" s="36"/>
      <c r="I10" s="43"/>
      <c r="J10" s="43"/>
      <c r="K10" s="26"/>
      <c r="L10" s="36"/>
    </row>
    <row r="11" customFormat="false" ht="15.75" hidden="false" customHeight="true" outlineLevel="0" collapsed="false">
      <c r="A11" s="37"/>
      <c r="B11" s="37"/>
      <c r="C11" s="28"/>
      <c r="D11" s="28"/>
      <c r="E11" s="44"/>
      <c r="F11" s="30"/>
      <c r="G11" s="37"/>
      <c r="H11" s="37"/>
      <c r="I11" s="45"/>
      <c r="J11" s="45"/>
      <c r="K11" s="28"/>
      <c r="L11" s="37"/>
    </row>
    <row r="12" customFormat="false" ht="15.75" hidden="false" customHeight="true" outlineLevel="0" collapsed="false">
      <c r="A12" s="36"/>
      <c r="B12" s="36"/>
      <c r="C12" s="26"/>
      <c r="D12" s="26"/>
      <c r="E12" s="42"/>
      <c r="F12" s="22"/>
      <c r="G12" s="36"/>
      <c r="H12" s="36"/>
      <c r="I12" s="43"/>
      <c r="J12" s="43"/>
      <c r="K12" s="26"/>
      <c r="L12" s="36"/>
    </row>
    <row r="13" customFormat="false" ht="15.75" hidden="false" customHeight="true" outlineLevel="0" collapsed="false">
      <c r="A13" s="37"/>
      <c r="B13" s="37"/>
      <c r="C13" s="28"/>
      <c r="D13" s="28"/>
      <c r="E13" s="44"/>
      <c r="F13" s="30"/>
      <c r="G13" s="37"/>
      <c r="H13" s="37"/>
      <c r="I13" s="45"/>
      <c r="J13" s="45"/>
      <c r="K13" s="28"/>
      <c r="L13" s="37"/>
    </row>
    <row r="14" customFormat="false" ht="15.75" hidden="false" customHeight="true" outlineLevel="0" collapsed="false">
      <c r="A14" s="36"/>
      <c r="B14" s="36"/>
      <c r="C14" s="26"/>
      <c r="D14" s="26"/>
      <c r="E14" s="42"/>
      <c r="F14" s="22"/>
      <c r="G14" s="36"/>
      <c r="H14" s="36"/>
      <c r="I14" s="43"/>
      <c r="J14" s="43"/>
      <c r="K14" s="26"/>
      <c r="L14" s="36"/>
    </row>
    <row r="15" customFormat="false" ht="15.75" hidden="false" customHeight="true" outlineLevel="0" collapsed="false">
      <c r="A15" s="37"/>
      <c r="B15" s="37"/>
      <c r="C15" s="28"/>
      <c r="D15" s="28"/>
      <c r="E15" s="44"/>
      <c r="F15" s="30"/>
      <c r="G15" s="37"/>
      <c r="H15" s="37"/>
      <c r="I15" s="45"/>
      <c r="J15" s="45"/>
      <c r="K15" s="28"/>
      <c r="L15" s="37"/>
    </row>
    <row r="16" customFormat="false" ht="15.75" hidden="false" customHeight="true" outlineLevel="0" collapsed="false">
      <c r="A16" s="36"/>
      <c r="B16" s="36"/>
      <c r="C16" s="26"/>
      <c r="D16" s="26"/>
      <c r="E16" s="42"/>
      <c r="F16" s="22"/>
      <c r="G16" s="36"/>
      <c r="H16" s="36"/>
      <c r="I16" s="43"/>
      <c r="J16" s="43"/>
      <c r="K16" s="26"/>
      <c r="L16" s="36"/>
    </row>
    <row r="17" customFormat="false" ht="15.75" hidden="false" customHeight="true" outlineLevel="0" collapsed="false">
      <c r="A17" s="37"/>
      <c r="B17" s="37"/>
      <c r="C17" s="28"/>
      <c r="D17" s="28"/>
      <c r="E17" s="44"/>
      <c r="F17" s="30"/>
      <c r="G17" s="37"/>
      <c r="H17" s="37"/>
      <c r="I17" s="45"/>
      <c r="J17" s="45"/>
      <c r="K17" s="28"/>
      <c r="L17" s="37"/>
    </row>
    <row r="18" customFormat="false" ht="15.75" hidden="false" customHeight="true" outlineLevel="0" collapsed="false">
      <c r="A18" s="36"/>
      <c r="B18" s="36"/>
      <c r="C18" s="26"/>
      <c r="D18" s="26"/>
      <c r="E18" s="42"/>
      <c r="F18" s="22"/>
      <c r="G18" s="36"/>
      <c r="H18" s="36"/>
      <c r="I18" s="43"/>
      <c r="J18" s="43"/>
      <c r="K18" s="26"/>
      <c r="L18" s="36"/>
    </row>
    <row r="19" customFormat="false" ht="15.75" hidden="false" customHeight="true" outlineLevel="0" collapsed="false">
      <c r="A19" s="37"/>
      <c r="B19" s="37"/>
      <c r="C19" s="28"/>
      <c r="D19" s="28"/>
      <c r="E19" s="44"/>
      <c r="F19" s="30"/>
      <c r="G19" s="37"/>
      <c r="H19" s="37"/>
      <c r="I19" s="45"/>
      <c r="J19" s="45"/>
      <c r="K19" s="28"/>
      <c r="L19" s="37"/>
    </row>
    <row r="20" customFormat="false" ht="15.75" hidden="false" customHeight="true" outlineLevel="0" collapsed="false">
      <c r="A20" s="36"/>
      <c r="B20" s="36"/>
      <c r="C20" s="26"/>
      <c r="D20" s="26"/>
      <c r="E20" s="42"/>
      <c r="F20" s="22"/>
      <c r="G20" s="36"/>
      <c r="H20" s="36"/>
      <c r="I20" s="43"/>
      <c r="J20" s="43"/>
      <c r="K20" s="26"/>
      <c r="L20" s="36"/>
    </row>
    <row r="21" customFormat="false" ht="15.75" hidden="false" customHeight="true" outlineLevel="0" collapsed="false">
      <c r="A21" s="37"/>
      <c r="B21" s="37"/>
      <c r="C21" s="28"/>
      <c r="D21" s="28"/>
      <c r="E21" s="44"/>
      <c r="F21" s="30"/>
      <c r="G21" s="37"/>
      <c r="H21" s="37"/>
      <c r="I21" s="45"/>
      <c r="J21" s="45"/>
      <c r="K21" s="28"/>
      <c r="L21" s="37"/>
    </row>
    <row r="22" customFormat="false" ht="15.75" hidden="false" customHeight="true" outlineLevel="0" collapsed="false">
      <c r="A22" s="36"/>
      <c r="B22" s="36"/>
      <c r="C22" s="26"/>
      <c r="D22" s="26"/>
      <c r="E22" s="42"/>
      <c r="F22" s="22"/>
      <c r="G22" s="36"/>
      <c r="H22" s="36"/>
      <c r="I22" s="43"/>
      <c r="J22" s="43"/>
      <c r="K22" s="26"/>
      <c r="L22" s="36"/>
    </row>
    <row r="23" customFormat="false" ht="15.75" hidden="false" customHeight="true" outlineLevel="0" collapsed="false">
      <c r="A23" s="37"/>
      <c r="B23" s="37"/>
      <c r="C23" s="28"/>
      <c r="D23" s="28"/>
      <c r="E23" s="44"/>
      <c r="F23" s="30"/>
      <c r="G23" s="37"/>
      <c r="H23" s="37"/>
      <c r="I23" s="45"/>
      <c r="J23" s="45"/>
      <c r="K23" s="28"/>
      <c r="L23" s="37"/>
    </row>
    <row r="24" customFormat="false" ht="15.75" hidden="false" customHeight="true" outlineLevel="0" collapsed="false">
      <c r="A24" s="36"/>
      <c r="B24" s="36"/>
      <c r="C24" s="26"/>
      <c r="D24" s="26"/>
      <c r="E24" s="42"/>
      <c r="F24" s="22"/>
      <c r="G24" s="36"/>
      <c r="H24" s="36"/>
      <c r="I24" s="43"/>
      <c r="J24" s="43"/>
      <c r="K24" s="26"/>
      <c r="L24" s="36"/>
    </row>
    <row r="25" customFormat="false" ht="15.75" hidden="false" customHeight="true" outlineLevel="0" collapsed="false">
      <c r="A25" s="37"/>
      <c r="B25" s="37"/>
      <c r="C25" s="28"/>
      <c r="D25" s="28"/>
      <c r="E25" s="44"/>
      <c r="F25" s="30"/>
      <c r="G25" s="37"/>
      <c r="H25" s="37"/>
      <c r="I25" s="45"/>
      <c r="J25" s="45"/>
      <c r="K25" s="28"/>
      <c r="L25" s="37"/>
    </row>
    <row r="26" customFormat="false" ht="15.75" hidden="false" customHeight="true" outlineLevel="0" collapsed="false">
      <c r="A26" s="36"/>
      <c r="B26" s="36"/>
      <c r="C26" s="26"/>
      <c r="D26" s="26"/>
      <c r="E26" s="42"/>
      <c r="F26" s="22"/>
      <c r="G26" s="36"/>
      <c r="H26" s="36"/>
      <c r="I26" s="43"/>
      <c r="J26" s="43"/>
      <c r="K26" s="26"/>
      <c r="L26" s="36"/>
    </row>
    <row r="27" customFormat="false" ht="15.75" hidden="false" customHeight="true" outlineLevel="0" collapsed="false">
      <c r="A27" s="37"/>
      <c r="B27" s="37"/>
      <c r="C27" s="28"/>
      <c r="D27" s="28"/>
      <c r="E27" s="44"/>
      <c r="F27" s="30"/>
      <c r="G27" s="37"/>
      <c r="H27" s="37"/>
      <c r="I27" s="45"/>
      <c r="J27" s="45"/>
      <c r="K27" s="28"/>
      <c r="L27" s="37"/>
    </row>
    <row r="28" customFormat="false" ht="15.75" hidden="false" customHeight="true" outlineLevel="0" collapsed="false">
      <c r="A28" s="36"/>
      <c r="B28" s="36"/>
      <c r="C28" s="26"/>
      <c r="D28" s="26"/>
      <c r="E28" s="42"/>
      <c r="F28" s="22"/>
      <c r="G28" s="36"/>
      <c r="H28" s="36"/>
      <c r="I28" s="43"/>
      <c r="J28" s="43"/>
      <c r="K28" s="26"/>
      <c r="L28" s="36"/>
    </row>
    <row r="29" customFormat="false" ht="15.75" hidden="false" customHeight="true" outlineLevel="0" collapsed="false">
      <c r="A29" s="37"/>
      <c r="B29" s="37"/>
      <c r="C29" s="28"/>
      <c r="D29" s="28"/>
      <c r="E29" s="44"/>
      <c r="F29" s="30"/>
      <c r="G29" s="37"/>
      <c r="H29" s="37"/>
      <c r="I29" s="45"/>
      <c r="J29" s="45"/>
      <c r="K29" s="28"/>
      <c r="L29" s="37"/>
    </row>
    <row r="30" customFormat="false" ht="15.75" hidden="false" customHeight="true" outlineLevel="0" collapsed="false">
      <c r="A30" s="36"/>
      <c r="B30" s="36"/>
      <c r="C30" s="26"/>
      <c r="D30" s="26"/>
      <c r="E30" s="42"/>
      <c r="F30" s="22"/>
      <c r="G30" s="36"/>
      <c r="H30" s="36"/>
      <c r="I30" s="43"/>
      <c r="J30" s="43"/>
      <c r="K30" s="26"/>
      <c r="L30" s="36"/>
    </row>
    <row r="31" customFormat="false" ht="15.75" hidden="false" customHeight="true" outlineLevel="0" collapsed="false">
      <c r="A31" s="37"/>
      <c r="B31" s="37"/>
      <c r="C31" s="28"/>
      <c r="D31" s="28"/>
      <c r="E31" s="44"/>
      <c r="F31" s="30"/>
      <c r="G31" s="37"/>
      <c r="H31" s="37"/>
      <c r="I31" s="45"/>
      <c r="J31" s="45"/>
      <c r="K31" s="28"/>
      <c r="L31" s="37"/>
    </row>
    <row r="32" customFormat="false" ht="15.75" hidden="false" customHeight="true" outlineLevel="0" collapsed="false">
      <c r="A32" s="36"/>
      <c r="B32" s="36"/>
      <c r="C32" s="26"/>
      <c r="D32" s="26"/>
      <c r="E32" s="42"/>
      <c r="F32" s="22"/>
      <c r="G32" s="36"/>
      <c r="H32" s="36"/>
      <c r="I32" s="43"/>
      <c r="J32" s="43"/>
      <c r="K32" s="26"/>
      <c r="L32" s="36"/>
    </row>
    <row r="33" customFormat="false" ht="15.75" hidden="false" customHeight="true" outlineLevel="0" collapsed="false">
      <c r="A33" s="37"/>
      <c r="B33" s="37"/>
      <c r="C33" s="28"/>
      <c r="D33" s="28"/>
      <c r="E33" s="44"/>
      <c r="F33" s="30"/>
      <c r="G33" s="37"/>
      <c r="H33" s="37"/>
      <c r="I33" s="45"/>
      <c r="J33" s="45"/>
      <c r="K33" s="28"/>
      <c r="L33" s="37"/>
    </row>
    <row r="34" customFormat="false" ht="15.75" hidden="false" customHeight="true" outlineLevel="0" collapsed="false">
      <c r="A34" s="36"/>
      <c r="B34" s="36"/>
      <c r="C34" s="26"/>
      <c r="D34" s="26"/>
      <c r="E34" s="42"/>
      <c r="F34" s="22"/>
      <c r="G34" s="36"/>
      <c r="H34" s="36"/>
      <c r="I34" s="43"/>
      <c r="J34" s="43"/>
      <c r="K34" s="26"/>
      <c r="L34" s="36"/>
    </row>
    <row r="35" customFormat="false" ht="15.75" hidden="false" customHeight="true" outlineLevel="0" collapsed="false">
      <c r="A35" s="37"/>
      <c r="B35" s="37"/>
      <c r="C35" s="28"/>
      <c r="D35" s="28"/>
      <c r="E35" s="44"/>
      <c r="F35" s="30"/>
      <c r="G35" s="37"/>
      <c r="H35" s="37"/>
      <c r="I35" s="45"/>
      <c r="J35" s="45"/>
      <c r="K35" s="28"/>
      <c r="L35" s="37"/>
    </row>
    <row r="36" customFormat="false" ht="15.75" hidden="false" customHeight="true" outlineLevel="0" collapsed="false">
      <c r="A36" s="36"/>
      <c r="B36" s="36"/>
      <c r="C36" s="26"/>
      <c r="D36" s="26"/>
      <c r="E36" s="42"/>
      <c r="F36" s="22"/>
      <c r="G36" s="36"/>
      <c r="H36" s="36"/>
      <c r="I36" s="43"/>
      <c r="J36" s="43"/>
      <c r="K36" s="26"/>
      <c r="L36" s="36"/>
    </row>
    <row r="37" customFormat="false" ht="15.75" hidden="false" customHeight="true" outlineLevel="0" collapsed="false">
      <c r="A37" s="37"/>
      <c r="B37" s="37"/>
      <c r="C37" s="28"/>
      <c r="D37" s="28"/>
      <c r="E37" s="44"/>
      <c r="F37" s="30"/>
      <c r="G37" s="37"/>
      <c r="H37" s="37"/>
      <c r="I37" s="45"/>
      <c r="J37" s="45"/>
      <c r="K37" s="28"/>
      <c r="L37" s="37"/>
    </row>
    <row r="38" customFormat="false" ht="15.75" hidden="false" customHeight="true" outlineLevel="0" collapsed="false">
      <c r="A38" s="36"/>
      <c r="B38" s="36"/>
      <c r="C38" s="26"/>
      <c r="D38" s="26"/>
      <c r="E38" s="42"/>
      <c r="F38" s="22"/>
      <c r="G38" s="36"/>
      <c r="H38" s="36"/>
      <c r="I38" s="43"/>
      <c r="J38" s="43"/>
      <c r="K38" s="26"/>
      <c r="L38" s="36"/>
    </row>
    <row r="39" customFormat="false" ht="15.75" hidden="false" customHeight="true" outlineLevel="0" collapsed="false">
      <c r="A39" s="37"/>
      <c r="B39" s="37"/>
      <c r="C39" s="28"/>
      <c r="D39" s="28"/>
      <c r="E39" s="44"/>
      <c r="F39" s="30"/>
      <c r="G39" s="37"/>
      <c r="H39" s="37"/>
      <c r="I39" s="45"/>
      <c r="J39" s="45"/>
      <c r="K39" s="28"/>
      <c r="L39" s="37"/>
    </row>
    <row r="40" customFormat="false" ht="15.75" hidden="false" customHeight="true" outlineLevel="0" collapsed="false">
      <c r="A40" s="36"/>
      <c r="B40" s="36"/>
      <c r="C40" s="26"/>
      <c r="D40" s="26"/>
      <c r="E40" s="42"/>
      <c r="F40" s="22"/>
      <c r="G40" s="36"/>
      <c r="H40" s="36"/>
      <c r="I40" s="43"/>
      <c r="J40" s="43"/>
      <c r="K40" s="26"/>
      <c r="L40" s="36"/>
    </row>
    <row r="41" customFormat="false" ht="15.75" hidden="false" customHeight="true" outlineLevel="0" collapsed="false">
      <c r="A41" s="37"/>
      <c r="B41" s="37"/>
      <c r="C41" s="28"/>
      <c r="D41" s="28"/>
      <c r="E41" s="44"/>
      <c r="F41" s="30"/>
      <c r="G41" s="37"/>
      <c r="H41" s="37"/>
      <c r="I41" s="45"/>
      <c r="J41" s="45"/>
      <c r="K41" s="28"/>
      <c r="L41" s="37"/>
    </row>
    <row r="42" customFormat="false" ht="15.75" hidden="false" customHeight="true" outlineLevel="0" collapsed="false">
      <c r="A42" s="36"/>
      <c r="B42" s="36"/>
      <c r="C42" s="26"/>
      <c r="D42" s="26"/>
      <c r="E42" s="42"/>
      <c r="F42" s="22"/>
      <c r="G42" s="36"/>
      <c r="H42" s="36"/>
      <c r="I42" s="43"/>
      <c r="J42" s="43"/>
      <c r="K42" s="26"/>
      <c r="L42" s="36"/>
    </row>
    <row r="43" customFormat="false" ht="15.75" hidden="false" customHeight="true" outlineLevel="0" collapsed="false">
      <c r="A43" s="37"/>
      <c r="B43" s="37"/>
      <c r="C43" s="28"/>
      <c r="D43" s="28"/>
      <c r="E43" s="44"/>
      <c r="F43" s="30"/>
      <c r="G43" s="37"/>
      <c r="H43" s="37"/>
      <c r="I43" s="45"/>
      <c r="J43" s="45"/>
      <c r="K43" s="28"/>
      <c r="L43" s="37"/>
    </row>
    <row r="44" customFormat="false" ht="15.75" hidden="false" customHeight="true" outlineLevel="0" collapsed="false">
      <c r="A44" s="36"/>
      <c r="B44" s="36"/>
      <c r="C44" s="26"/>
      <c r="D44" s="26"/>
      <c r="E44" s="42"/>
      <c r="F44" s="22"/>
      <c r="G44" s="36"/>
      <c r="H44" s="36"/>
      <c r="I44" s="43"/>
      <c r="J44" s="43"/>
      <c r="K44" s="26"/>
      <c r="L44" s="36"/>
    </row>
    <row r="45" customFormat="false" ht="15.75" hidden="false" customHeight="true" outlineLevel="0" collapsed="false">
      <c r="A45" s="37"/>
      <c r="B45" s="37"/>
      <c r="C45" s="28"/>
      <c r="D45" s="28"/>
      <c r="E45" s="44"/>
      <c r="F45" s="30"/>
      <c r="G45" s="37"/>
      <c r="H45" s="37"/>
      <c r="I45" s="45"/>
      <c r="J45" s="45"/>
      <c r="K45" s="28"/>
      <c r="L45" s="37"/>
    </row>
    <row r="46" customFormat="false" ht="15.75" hidden="false" customHeight="true" outlineLevel="0" collapsed="false">
      <c r="A46" s="36"/>
      <c r="B46" s="36"/>
      <c r="C46" s="26"/>
      <c r="D46" s="26"/>
      <c r="E46" s="42"/>
      <c r="F46" s="22"/>
      <c r="G46" s="36"/>
      <c r="H46" s="36"/>
      <c r="I46" s="43"/>
      <c r="J46" s="43"/>
      <c r="K46" s="26"/>
      <c r="L46" s="36"/>
    </row>
    <row r="47" customFormat="false" ht="15.75" hidden="false" customHeight="true" outlineLevel="0" collapsed="false">
      <c r="A47" s="37"/>
      <c r="B47" s="37"/>
      <c r="C47" s="28"/>
      <c r="D47" s="28"/>
      <c r="E47" s="44"/>
      <c r="F47" s="30"/>
      <c r="G47" s="37"/>
      <c r="H47" s="37"/>
      <c r="I47" s="45"/>
      <c r="J47" s="45"/>
      <c r="K47" s="28"/>
      <c r="L47" s="37"/>
    </row>
    <row r="48" customFormat="false" ht="15.75" hidden="false" customHeight="true" outlineLevel="0" collapsed="false">
      <c r="A48" s="36"/>
      <c r="B48" s="36"/>
      <c r="C48" s="26"/>
      <c r="D48" s="26"/>
      <c r="E48" s="42"/>
      <c r="F48" s="22"/>
      <c r="G48" s="36"/>
      <c r="H48" s="36"/>
      <c r="I48" s="43"/>
      <c r="J48" s="43"/>
      <c r="K48" s="26"/>
      <c r="L48" s="36"/>
    </row>
    <row r="49" customFormat="false" ht="15.75" hidden="false" customHeight="true" outlineLevel="0" collapsed="false">
      <c r="A49" s="37"/>
      <c r="B49" s="37"/>
      <c r="C49" s="28"/>
      <c r="D49" s="28"/>
      <c r="E49" s="44"/>
      <c r="F49" s="30"/>
      <c r="G49" s="37"/>
      <c r="H49" s="37"/>
      <c r="I49" s="45"/>
      <c r="J49" s="45"/>
      <c r="K49" s="28"/>
      <c r="L49" s="37"/>
    </row>
    <row r="50" customFormat="false" ht="15.75" hidden="false" customHeight="true" outlineLevel="0" collapsed="false">
      <c r="A50" s="36"/>
      <c r="B50" s="36"/>
      <c r="C50" s="26"/>
      <c r="D50" s="26"/>
      <c r="E50" s="42"/>
      <c r="F50" s="22"/>
      <c r="G50" s="36"/>
      <c r="H50" s="36"/>
      <c r="I50" s="43"/>
      <c r="J50" s="43"/>
      <c r="K50" s="26"/>
      <c r="L50" s="36"/>
    </row>
    <row r="51" customFormat="false" ht="15.75" hidden="false" customHeight="true" outlineLevel="0" collapsed="false">
      <c r="A51" s="37"/>
      <c r="B51" s="37"/>
      <c r="C51" s="28"/>
      <c r="D51" s="28"/>
      <c r="E51" s="44"/>
      <c r="F51" s="30"/>
      <c r="G51" s="37"/>
      <c r="H51" s="37"/>
      <c r="I51" s="45"/>
      <c r="J51" s="45"/>
      <c r="K51" s="28"/>
      <c r="L51" s="37"/>
    </row>
    <row r="52" customFormat="false" ht="15.75" hidden="false" customHeight="true" outlineLevel="0" collapsed="false">
      <c r="A52" s="36"/>
      <c r="B52" s="36"/>
      <c r="C52" s="26"/>
      <c r="D52" s="26"/>
      <c r="E52" s="42"/>
      <c r="F52" s="22"/>
      <c r="G52" s="36"/>
      <c r="H52" s="36"/>
      <c r="I52" s="43"/>
      <c r="J52" s="43"/>
      <c r="K52" s="26"/>
      <c r="L52" s="36"/>
    </row>
    <row r="53" customFormat="false" ht="15.75" hidden="false" customHeight="true" outlineLevel="0" collapsed="false">
      <c r="A53" s="37"/>
      <c r="B53" s="37"/>
      <c r="C53" s="28"/>
      <c r="D53" s="28"/>
      <c r="E53" s="44"/>
      <c r="F53" s="30"/>
      <c r="G53" s="37"/>
      <c r="H53" s="37"/>
      <c r="I53" s="45"/>
      <c r="J53" s="45"/>
      <c r="K53" s="28"/>
      <c r="L53" s="37"/>
    </row>
    <row r="54" customFormat="false" ht="15.75" hidden="false" customHeight="true" outlineLevel="0" collapsed="false">
      <c r="A54" s="36"/>
      <c r="B54" s="36"/>
      <c r="C54" s="26"/>
      <c r="D54" s="26"/>
      <c r="E54" s="42"/>
      <c r="F54" s="22"/>
      <c r="G54" s="36"/>
      <c r="H54" s="36"/>
      <c r="I54" s="43"/>
      <c r="J54" s="43"/>
      <c r="K54" s="26"/>
      <c r="L54" s="36"/>
    </row>
    <row r="55" customFormat="false" ht="15.75" hidden="false" customHeight="true" outlineLevel="0" collapsed="false">
      <c r="A55" s="37"/>
      <c r="B55" s="37"/>
      <c r="C55" s="28"/>
      <c r="D55" s="28"/>
      <c r="E55" s="44"/>
      <c r="F55" s="30"/>
      <c r="G55" s="37"/>
      <c r="H55" s="37"/>
      <c r="I55" s="45"/>
      <c r="J55" s="45"/>
      <c r="K55" s="28"/>
      <c r="L55" s="37"/>
    </row>
    <row r="56" customFormat="false" ht="15.75" hidden="false" customHeight="true" outlineLevel="0" collapsed="false">
      <c r="A56" s="36"/>
      <c r="B56" s="36"/>
      <c r="C56" s="26"/>
      <c r="D56" s="26"/>
      <c r="E56" s="42"/>
      <c r="F56" s="22"/>
      <c r="G56" s="36"/>
      <c r="H56" s="36"/>
      <c r="I56" s="43"/>
      <c r="J56" s="43"/>
      <c r="K56" s="26"/>
      <c r="L56" s="36"/>
    </row>
    <row r="57" customFormat="false" ht="15.75" hidden="false" customHeight="true" outlineLevel="0" collapsed="false">
      <c r="A57" s="37"/>
      <c r="B57" s="37"/>
      <c r="C57" s="28"/>
      <c r="D57" s="28"/>
      <c r="E57" s="44"/>
      <c r="F57" s="30"/>
      <c r="G57" s="37"/>
      <c r="H57" s="37"/>
      <c r="I57" s="45"/>
      <c r="J57" s="45"/>
      <c r="K57" s="28"/>
      <c r="L57" s="37"/>
    </row>
    <row r="58" customFormat="false" ht="15.75" hidden="false" customHeight="true" outlineLevel="0" collapsed="false">
      <c r="A58" s="36"/>
      <c r="B58" s="36"/>
      <c r="C58" s="26"/>
      <c r="D58" s="26"/>
      <c r="E58" s="42"/>
      <c r="F58" s="22"/>
      <c r="G58" s="36"/>
      <c r="H58" s="36"/>
      <c r="I58" s="43"/>
      <c r="J58" s="43"/>
      <c r="K58" s="26"/>
      <c r="L58" s="36"/>
    </row>
    <row r="59" customFormat="false" ht="15.75" hidden="false" customHeight="true" outlineLevel="0" collapsed="false">
      <c r="A59" s="37"/>
      <c r="B59" s="37"/>
      <c r="C59" s="28"/>
      <c r="D59" s="28"/>
      <c r="E59" s="44"/>
      <c r="F59" s="30"/>
      <c r="G59" s="37"/>
      <c r="H59" s="37"/>
      <c r="I59" s="45"/>
      <c r="J59" s="45"/>
      <c r="K59" s="28"/>
      <c r="L59" s="37"/>
    </row>
    <row r="60" customFormat="false" ht="15.75" hidden="false" customHeight="true" outlineLevel="0" collapsed="false">
      <c r="A60" s="36"/>
      <c r="B60" s="36"/>
      <c r="C60" s="26"/>
      <c r="D60" s="26"/>
      <c r="E60" s="42"/>
      <c r="F60" s="22"/>
      <c r="G60" s="36"/>
      <c r="H60" s="36"/>
      <c r="I60" s="43"/>
      <c r="J60" s="43"/>
      <c r="K60" s="26"/>
      <c r="L60" s="36"/>
    </row>
    <row r="61" customFormat="false" ht="15.75" hidden="false" customHeight="true" outlineLevel="0" collapsed="false">
      <c r="A61" s="37"/>
      <c r="B61" s="37"/>
      <c r="C61" s="28"/>
      <c r="D61" s="28"/>
      <c r="E61" s="44"/>
      <c r="F61" s="30"/>
      <c r="G61" s="37"/>
      <c r="H61" s="37"/>
      <c r="I61" s="45"/>
      <c r="J61" s="45"/>
      <c r="K61" s="28"/>
      <c r="L61" s="37"/>
    </row>
    <row r="62" customFormat="false" ht="15.75" hidden="false" customHeight="true" outlineLevel="0" collapsed="false">
      <c r="A62" s="36"/>
      <c r="B62" s="36"/>
      <c r="C62" s="26"/>
      <c r="D62" s="26"/>
      <c r="E62" s="42"/>
      <c r="F62" s="22"/>
      <c r="G62" s="36"/>
      <c r="H62" s="36"/>
      <c r="I62" s="43"/>
      <c r="J62" s="43"/>
      <c r="K62" s="26"/>
      <c r="L62" s="36"/>
    </row>
    <row r="63" customFormat="false" ht="15.75" hidden="false" customHeight="true" outlineLevel="0" collapsed="false">
      <c r="A63" s="37"/>
      <c r="B63" s="37"/>
      <c r="C63" s="28"/>
      <c r="D63" s="28"/>
      <c r="E63" s="44"/>
      <c r="F63" s="30"/>
      <c r="G63" s="37"/>
      <c r="H63" s="37"/>
      <c r="I63" s="45"/>
      <c r="J63" s="45"/>
      <c r="K63" s="28"/>
      <c r="L63" s="37"/>
    </row>
    <row r="64" customFormat="false" ht="15.75" hidden="false" customHeight="true" outlineLevel="0" collapsed="false">
      <c r="A64" s="36"/>
      <c r="B64" s="36"/>
      <c r="C64" s="26"/>
      <c r="D64" s="26"/>
      <c r="E64" s="42"/>
      <c r="F64" s="22"/>
      <c r="G64" s="36"/>
      <c r="H64" s="36"/>
      <c r="I64" s="43"/>
      <c r="J64" s="43"/>
      <c r="K64" s="26"/>
      <c r="L64" s="36"/>
    </row>
    <row r="65" customFormat="false" ht="15.75" hidden="false" customHeight="true" outlineLevel="0" collapsed="false">
      <c r="A65" s="37"/>
      <c r="B65" s="37"/>
      <c r="C65" s="28"/>
      <c r="D65" s="28"/>
      <c r="E65" s="44"/>
      <c r="F65" s="30"/>
      <c r="G65" s="37"/>
      <c r="H65" s="37"/>
      <c r="I65" s="45"/>
      <c r="J65" s="45"/>
      <c r="K65" s="28"/>
      <c r="L65" s="37"/>
    </row>
    <row r="66" customFormat="false" ht="15.75" hidden="false" customHeight="true" outlineLevel="0" collapsed="false">
      <c r="A66" s="36"/>
      <c r="B66" s="36"/>
      <c r="C66" s="26"/>
      <c r="D66" s="26"/>
      <c r="E66" s="42"/>
      <c r="F66" s="22"/>
      <c r="G66" s="36"/>
      <c r="H66" s="36"/>
      <c r="I66" s="43"/>
      <c r="J66" s="43"/>
      <c r="K66" s="26"/>
      <c r="L66" s="36"/>
    </row>
    <row r="67" customFormat="false" ht="15.75" hidden="false" customHeight="true" outlineLevel="0" collapsed="false">
      <c r="A67" s="37"/>
      <c r="B67" s="37"/>
      <c r="C67" s="28"/>
      <c r="D67" s="28"/>
      <c r="E67" s="44"/>
      <c r="F67" s="30"/>
      <c r="G67" s="37"/>
      <c r="H67" s="37"/>
      <c r="I67" s="45"/>
      <c r="J67" s="45"/>
      <c r="K67" s="28"/>
      <c r="L67" s="37"/>
    </row>
    <row r="68" customFormat="false" ht="15.75" hidden="false" customHeight="true" outlineLevel="0" collapsed="false">
      <c r="A68" s="36"/>
      <c r="B68" s="36"/>
      <c r="C68" s="26"/>
      <c r="D68" s="26"/>
      <c r="E68" s="42"/>
      <c r="F68" s="22"/>
      <c r="G68" s="36"/>
      <c r="H68" s="36"/>
      <c r="I68" s="43"/>
      <c r="J68" s="43"/>
      <c r="K68" s="26"/>
      <c r="L68" s="36"/>
    </row>
    <row r="69" customFormat="false" ht="15.75" hidden="false" customHeight="true" outlineLevel="0" collapsed="false">
      <c r="A69" s="37"/>
      <c r="B69" s="37"/>
      <c r="C69" s="28"/>
      <c r="D69" s="28"/>
      <c r="E69" s="44"/>
      <c r="F69" s="30"/>
      <c r="G69" s="37"/>
      <c r="H69" s="37"/>
      <c r="I69" s="45"/>
      <c r="J69" s="45"/>
      <c r="K69" s="28"/>
      <c r="L69" s="37"/>
    </row>
    <row r="70" customFormat="false" ht="15.75" hidden="false" customHeight="true" outlineLevel="0" collapsed="false">
      <c r="A70" s="36"/>
      <c r="B70" s="36"/>
      <c r="C70" s="26"/>
      <c r="D70" s="26"/>
      <c r="E70" s="42"/>
      <c r="F70" s="22"/>
      <c r="G70" s="36"/>
      <c r="H70" s="36"/>
      <c r="I70" s="43"/>
      <c r="J70" s="43"/>
      <c r="K70" s="26"/>
      <c r="L70" s="36"/>
    </row>
    <row r="71" customFormat="false" ht="15.75" hidden="false" customHeight="true" outlineLevel="0" collapsed="false">
      <c r="A71" s="37"/>
      <c r="B71" s="37"/>
      <c r="C71" s="28"/>
      <c r="D71" s="28"/>
      <c r="E71" s="44"/>
      <c r="F71" s="30"/>
      <c r="G71" s="37"/>
      <c r="H71" s="37"/>
      <c r="I71" s="45"/>
      <c r="J71" s="45"/>
      <c r="K71" s="28"/>
      <c r="L71" s="37"/>
    </row>
    <row r="72" customFormat="false" ht="15.75" hidden="false" customHeight="true" outlineLevel="0" collapsed="false">
      <c r="A72" s="36"/>
      <c r="B72" s="36"/>
      <c r="C72" s="26"/>
      <c r="D72" s="26"/>
      <c r="E72" s="42"/>
      <c r="F72" s="22"/>
      <c r="G72" s="36"/>
      <c r="H72" s="36"/>
      <c r="I72" s="43"/>
      <c r="J72" s="43"/>
      <c r="K72" s="26"/>
      <c r="L72" s="36"/>
    </row>
    <row r="73" customFormat="false" ht="15.75" hidden="false" customHeight="true" outlineLevel="0" collapsed="false">
      <c r="A73" s="37"/>
      <c r="B73" s="37"/>
      <c r="C73" s="28"/>
      <c r="D73" s="28"/>
      <c r="E73" s="44"/>
      <c r="F73" s="30"/>
      <c r="G73" s="37"/>
      <c r="H73" s="37"/>
      <c r="I73" s="45"/>
      <c r="J73" s="45"/>
      <c r="K73" s="28"/>
      <c r="L73" s="37"/>
    </row>
    <row r="74" customFormat="false" ht="15.75" hidden="false" customHeight="true" outlineLevel="0" collapsed="false">
      <c r="A74" s="36"/>
      <c r="B74" s="36"/>
      <c r="C74" s="26"/>
      <c r="D74" s="26"/>
      <c r="E74" s="42"/>
      <c r="F74" s="22"/>
      <c r="G74" s="36"/>
      <c r="H74" s="36"/>
      <c r="I74" s="43"/>
      <c r="J74" s="43"/>
      <c r="K74" s="26"/>
      <c r="L74" s="36"/>
    </row>
    <row r="75" customFormat="false" ht="15.75" hidden="false" customHeight="true" outlineLevel="0" collapsed="false">
      <c r="A75" s="37"/>
      <c r="B75" s="37"/>
      <c r="C75" s="28"/>
      <c r="D75" s="28"/>
      <c r="E75" s="44"/>
      <c r="F75" s="30"/>
      <c r="G75" s="37"/>
      <c r="H75" s="37"/>
      <c r="I75" s="45"/>
      <c r="J75" s="45"/>
      <c r="K75" s="28"/>
      <c r="L75" s="37"/>
    </row>
    <row r="76" customFormat="false" ht="15.75" hidden="false" customHeight="true" outlineLevel="0" collapsed="false">
      <c r="A76" s="36"/>
      <c r="B76" s="36"/>
      <c r="C76" s="26"/>
      <c r="D76" s="26"/>
      <c r="E76" s="42"/>
      <c r="F76" s="22"/>
      <c r="G76" s="36"/>
      <c r="H76" s="36"/>
      <c r="I76" s="43"/>
      <c r="J76" s="43"/>
      <c r="K76" s="26"/>
      <c r="L76" s="36"/>
    </row>
    <row r="77" customFormat="false" ht="15.75" hidden="false" customHeight="true" outlineLevel="0" collapsed="false">
      <c r="A77" s="37"/>
      <c r="B77" s="37"/>
      <c r="C77" s="28"/>
      <c r="D77" s="28"/>
      <c r="E77" s="44"/>
      <c r="F77" s="30"/>
      <c r="G77" s="37"/>
      <c r="H77" s="37"/>
      <c r="I77" s="45"/>
      <c r="J77" s="45"/>
      <c r="K77" s="28"/>
      <c r="L77" s="37"/>
    </row>
    <row r="78" customFormat="false" ht="15.75" hidden="false" customHeight="true" outlineLevel="0" collapsed="false">
      <c r="A78" s="36"/>
      <c r="B78" s="36"/>
      <c r="C78" s="26"/>
      <c r="D78" s="26"/>
      <c r="E78" s="42"/>
      <c r="F78" s="22"/>
      <c r="G78" s="36"/>
      <c r="H78" s="36"/>
      <c r="I78" s="43"/>
      <c r="J78" s="43"/>
      <c r="K78" s="26"/>
      <c r="L78" s="36"/>
    </row>
    <row r="79" customFormat="false" ht="15.75" hidden="false" customHeight="true" outlineLevel="0" collapsed="false">
      <c r="A79" s="37"/>
      <c r="B79" s="37"/>
      <c r="C79" s="28"/>
      <c r="D79" s="28"/>
      <c r="E79" s="44"/>
      <c r="F79" s="30"/>
      <c r="G79" s="37"/>
      <c r="H79" s="37"/>
      <c r="I79" s="45"/>
      <c r="J79" s="45"/>
      <c r="K79" s="28"/>
      <c r="L79" s="37"/>
    </row>
    <row r="80" customFormat="false" ht="15.75" hidden="false" customHeight="true" outlineLevel="0" collapsed="false">
      <c r="A80" s="36"/>
      <c r="B80" s="36"/>
      <c r="C80" s="26"/>
      <c r="D80" s="26"/>
      <c r="E80" s="42"/>
      <c r="F80" s="22"/>
      <c r="G80" s="36"/>
      <c r="H80" s="36"/>
      <c r="I80" s="43"/>
      <c r="J80" s="43"/>
      <c r="K80" s="26"/>
      <c r="L80" s="36"/>
    </row>
    <row r="81" customFormat="false" ht="15.75" hidden="false" customHeight="true" outlineLevel="0" collapsed="false">
      <c r="A81" s="37"/>
      <c r="B81" s="37"/>
      <c r="C81" s="28"/>
      <c r="D81" s="28"/>
      <c r="E81" s="44"/>
      <c r="F81" s="30"/>
      <c r="G81" s="37"/>
      <c r="H81" s="37"/>
      <c r="I81" s="45"/>
      <c r="J81" s="45"/>
      <c r="K81" s="28"/>
      <c r="L81" s="37"/>
    </row>
    <row r="82" customFormat="false" ht="15.75" hidden="false" customHeight="true" outlineLevel="0" collapsed="false">
      <c r="A82" s="36"/>
      <c r="B82" s="36"/>
      <c r="C82" s="26"/>
      <c r="D82" s="26"/>
      <c r="E82" s="42"/>
      <c r="F82" s="22"/>
      <c r="G82" s="36"/>
      <c r="H82" s="36"/>
      <c r="I82" s="43"/>
      <c r="J82" s="43"/>
      <c r="K82" s="26"/>
      <c r="L82" s="36"/>
    </row>
    <row r="83" customFormat="false" ht="15.75" hidden="false" customHeight="true" outlineLevel="0" collapsed="false">
      <c r="A83" s="37"/>
      <c r="B83" s="37"/>
      <c r="C83" s="28"/>
      <c r="D83" s="28"/>
      <c r="E83" s="44"/>
      <c r="F83" s="30"/>
      <c r="G83" s="37"/>
      <c r="H83" s="37"/>
      <c r="I83" s="45"/>
      <c r="J83" s="45"/>
      <c r="K83" s="28"/>
      <c r="L83" s="37"/>
    </row>
    <row r="84" customFormat="false" ht="15.75" hidden="false" customHeight="true" outlineLevel="0" collapsed="false">
      <c r="A84" s="36"/>
      <c r="B84" s="36"/>
      <c r="C84" s="26"/>
      <c r="D84" s="26"/>
      <c r="E84" s="42"/>
      <c r="F84" s="22"/>
      <c r="G84" s="36"/>
      <c r="H84" s="36"/>
      <c r="I84" s="43"/>
      <c r="J84" s="43"/>
      <c r="K84" s="26"/>
      <c r="L84" s="36"/>
    </row>
    <row r="85" customFormat="false" ht="15.75" hidden="false" customHeight="true" outlineLevel="0" collapsed="false">
      <c r="A85" s="37"/>
      <c r="B85" s="37"/>
      <c r="C85" s="28"/>
      <c r="D85" s="28"/>
      <c r="E85" s="44"/>
      <c r="F85" s="30"/>
      <c r="G85" s="37"/>
      <c r="H85" s="37"/>
      <c r="I85" s="45"/>
      <c r="J85" s="45"/>
      <c r="K85" s="28"/>
      <c r="L85" s="37"/>
    </row>
    <row r="86" customFormat="false" ht="15.75" hidden="false" customHeight="true" outlineLevel="0" collapsed="false">
      <c r="A86" s="36"/>
      <c r="B86" s="36"/>
      <c r="C86" s="26"/>
      <c r="D86" s="26"/>
      <c r="E86" s="42"/>
      <c r="F86" s="22"/>
      <c r="G86" s="36"/>
      <c r="H86" s="36"/>
      <c r="I86" s="43"/>
      <c r="J86" s="43"/>
      <c r="K86" s="26"/>
      <c r="L86" s="36"/>
    </row>
    <row r="87" customFormat="false" ht="15.75" hidden="false" customHeight="true" outlineLevel="0" collapsed="false">
      <c r="A87" s="37"/>
      <c r="B87" s="37"/>
      <c r="C87" s="28"/>
      <c r="D87" s="28"/>
      <c r="E87" s="44"/>
      <c r="F87" s="30"/>
      <c r="G87" s="37"/>
      <c r="H87" s="37"/>
      <c r="I87" s="45"/>
      <c r="J87" s="45"/>
      <c r="K87" s="28"/>
      <c r="L87" s="37"/>
    </row>
    <row r="88" customFormat="false" ht="15.75" hidden="false" customHeight="true" outlineLevel="0" collapsed="false">
      <c r="A88" s="36"/>
      <c r="B88" s="36"/>
      <c r="C88" s="26"/>
      <c r="D88" s="26"/>
      <c r="E88" s="42"/>
      <c r="F88" s="22"/>
      <c r="G88" s="36"/>
      <c r="H88" s="36"/>
      <c r="I88" s="43"/>
      <c r="J88" s="43"/>
      <c r="K88" s="26"/>
      <c r="L88" s="36"/>
    </row>
    <row r="89" customFormat="false" ht="15.75" hidden="false" customHeight="true" outlineLevel="0" collapsed="false">
      <c r="A89" s="37"/>
      <c r="B89" s="37"/>
      <c r="C89" s="28"/>
      <c r="D89" s="28"/>
      <c r="E89" s="44"/>
      <c r="F89" s="30"/>
      <c r="G89" s="37"/>
      <c r="H89" s="37"/>
      <c r="I89" s="45"/>
      <c r="J89" s="45"/>
      <c r="K89" s="28"/>
      <c r="L89" s="37"/>
    </row>
    <row r="90" customFormat="false" ht="15.75" hidden="false" customHeight="true" outlineLevel="0" collapsed="false">
      <c r="A90" s="36"/>
      <c r="B90" s="36"/>
      <c r="C90" s="26"/>
      <c r="D90" s="26"/>
      <c r="E90" s="42"/>
      <c r="F90" s="22"/>
      <c r="G90" s="36"/>
      <c r="H90" s="36"/>
      <c r="I90" s="43"/>
      <c r="J90" s="43"/>
      <c r="K90" s="26"/>
      <c r="L90" s="36"/>
    </row>
    <row r="91" customFormat="false" ht="15.75" hidden="false" customHeight="true" outlineLevel="0" collapsed="false">
      <c r="A91" s="37"/>
      <c r="B91" s="37"/>
      <c r="C91" s="28"/>
      <c r="D91" s="28"/>
      <c r="E91" s="44"/>
      <c r="F91" s="30"/>
      <c r="G91" s="37"/>
      <c r="H91" s="37"/>
      <c r="I91" s="45"/>
      <c r="J91" s="45"/>
      <c r="K91" s="28"/>
      <c r="L91" s="37"/>
    </row>
    <row r="92" customFormat="false" ht="15.75" hidden="false" customHeight="true" outlineLevel="0" collapsed="false">
      <c r="A92" s="36"/>
      <c r="B92" s="36"/>
      <c r="C92" s="26"/>
      <c r="D92" s="26"/>
      <c r="E92" s="42"/>
      <c r="F92" s="22"/>
      <c r="G92" s="36"/>
      <c r="H92" s="36"/>
      <c r="I92" s="43"/>
      <c r="J92" s="43"/>
      <c r="K92" s="26"/>
      <c r="L92" s="36"/>
    </row>
    <row r="93" customFormat="false" ht="15.75" hidden="false" customHeight="true" outlineLevel="0" collapsed="false">
      <c r="A93" s="37"/>
      <c r="B93" s="37"/>
      <c r="C93" s="28"/>
      <c r="D93" s="28"/>
      <c r="E93" s="44"/>
      <c r="F93" s="30"/>
      <c r="G93" s="37"/>
      <c r="H93" s="37"/>
      <c r="I93" s="45"/>
      <c r="J93" s="45"/>
      <c r="K93" s="28"/>
      <c r="L93" s="37"/>
    </row>
    <row r="94" customFormat="false" ht="15.75" hidden="false" customHeight="true" outlineLevel="0" collapsed="false">
      <c r="A94" s="36"/>
      <c r="B94" s="36"/>
      <c r="C94" s="26"/>
      <c r="D94" s="26"/>
      <c r="E94" s="42"/>
      <c r="F94" s="22"/>
      <c r="G94" s="36"/>
      <c r="H94" s="36"/>
      <c r="I94" s="43"/>
      <c r="J94" s="43"/>
      <c r="K94" s="26"/>
      <c r="L94" s="36"/>
    </row>
    <row r="95" customFormat="false" ht="15.75" hidden="false" customHeight="true" outlineLevel="0" collapsed="false">
      <c r="A95" s="37"/>
      <c r="B95" s="37"/>
      <c r="C95" s="28"/>
      <c r="D95" s="28"/>
      <c r="E95" s="44"/>
      <c r="F95" s="30"/>
      <c r="G95" s="37"/>
      <c r="H95" s="37"/>
      <c r="I95" s="45"/>
      <c r="J95" s="45"/>
      <c r="K95" s="28"/>
      <c r="L95" s="37"/>
    </row>
    <row r="96" customFormat="false" ht="15.75" hidden="false" customHeight="true" outlineLevel="0" collapsed="false">
      <c r="A96" s="36"/>
      <c r="B96" s="36"/>
      <c r="C96" s="26"/>
      <c r="D96" s="26"/>
      <c r="E96" s="42"/>
      <c r="F96" s="22"/>
      <c r="G96" s="36"/>
      <c r="H96" s="36"/>
      <c r="I96" s="43"/>
      <c r="J96" s="43"/>
      <c r="K96" s="26"/>
      <c r="L96" s="36"/>
    </row>
    <row r="97" customFormat="false" ht="15.75" hidden="false" customHeight="true" outlineLevel="0" collapsed="false">
      <c r="A97" s="37"/>
      <c r="B97" s="37"/>
      <c r="C97" s="28"/>
      <c r="D97" s="28"/>
      <c r="E97" s="44"/>
      <c r="F97" s="30"/>
      <c r="G97" s="37"/>
      <c r="H97" s="37"/>
      <c r="I97" s="45"/>
      <c r="J97" s="45"/>
      <c r="K97" s="28"/>
      <c r="L97" s="37"/>
    </row>
    <row r="98" customFormat="false" ht="15.75" hidden="false" customHeight="true" outlineLevel="0" collapsed="false">
      <c r="A98" s="36"/>
      <c r="B98" s="36"/>
      <c r="C98" s="26"/>
      <c r="D98" s="26"/>
      <c r="E98" s="42"/>
      <c r="F98" s="22"/>
      <c r="G98" s="36"/>
      <c r="H98" s="36"/>
      <c r="I98" s="43"/>
      <c r="J98" s="43"/>
      <c r="K98" s="26"/>
      <c r="L98" s="36"/>
    </row>
    <row r="99" customFormat="false" ht="15.75" hidden="false" customHeight="true" outlineLevel="0" collapsed="false">
      <c r="A99" s="37"/>
      <c r="B99" s="37"/>
      <c r="C99" s="28"/>
      <c r="D99" s="28"/>
      <c r="E99" s="44"/>
      <c r="F99" s="30"/>
      <c r="G99" s="37"/>
      <c r="H99" s="37"/>
      <c r="I99" s="45"/>
      <c r="J99" s="45"/>
      <c r="K99" s="28"/>
      <c r="L99" s="37"/>
    </row>
    <row r="100" customFormat="false" ht="15.75" hidden="false" customHeight="true" outlineLevel="0" collapsed="false">
      <c r="A100" s="36"/>
      <c r="B100" s="36"/>
      <c r="C100" s="26"/>
      <c r="D100" s="26"/>
      <c r="E100" s="42"/>
      <c r="F100" s="22"/>
      <c r="G100" s="36"/>
      <c r="H100" s="36"/>
      <c r="I100" s="43"/>
      <c r="J100" s="43"/>
      <c r="K100" s="26"/>
      <c r="L100" s="36"/>
    </row>
  </sheetData>
  <autoFilter ref="A1:L1"/>
  <conditionalFormatting sqref="K2:K100">
    <cfRule type="expression" priority="2" aboveAverage="0" equalAverage="0" bottom="0" percent="0" rank="0" text="" dxfId="2">
      <formula>K2="Published"</formula>
    </cfRule>
    <cfRule type="expression" priority="3" aboveAverage="0" equalAverage="0" bottom="0" percent="0" rank="0" text="" dxfId="2">
      <formula>K2="Optimized"</formula>
    </cfRule>
    <cfRule type="expression" priority="4" aboveAverage="0" equalAverage="0" bottom="0" percent="0" rank="0" text="" dxfId="3">
      <formula>K2="In Progress"</formula>
    </cfRule>
    <cfRule type="expression" priority="5" aboveAverage="0" equalAverage="0" bottom="0" percent="0" rank="0" text="" dxfId="3">
      <formula>K2="Written"</formula>
    </cfRule>
    <cfRule type="expression" priority="6" aboveAverage="0" equalAverage="0" bottom="0" percent="0" rank="0" text="" dxfId="3">
      <formula>K2="In Review"</formula>
    </cfRule>
    <cfRule type="expression" priority="7" aboveAverage="0" equalAverage="0" bottom="0" percent="0" rank="0" text="" dxfId="4">
      <formula>K2="Not Started"</formula>
    </cfRule>
    <cfRule type="expression" priority="8" aboveAverage="0" equalAverage="0" bottom="0" percent="0" rank="0" text="" dxfId="4">
      <formula>K2="Needs Update"</formula>
    </cfRule>
  </conditionalFormatting>
  <conditionalFormatting sqref="I2:I100">
    <cfRule type="expression" priority="9" aboveAverage="0" equalAverage="0" bottom="0" percent="0" rank="0" text="" dxfId="4">
      <formula>AND(I2&lt;&gt;"",I2&lt;TODAY(),K2&lt;&gt;"Published")</formula>
    </cfRule>
  </conditionalFormatting>
  <dataValidations count="3">
    <dataValidation allowBlank="true" error="Please choose a value from the dropdown list." errorStyle="stop" errorTitle="Invalid entry" operator="between" promptTitle="Select from list" showDropDown="false" showErrorMessage="false" showInputMessage="false" sqref="C2:C100" type="list">
      <formula1>Lists!$D$2:$D$11</formula1>
      <formula2>0</formula2>
    </dataValidation>
    <dataValidation allowBlank="true" error="Please choose a value from the dropdown list." errorStyle="stop" errorTitle="Invalid entry" operator="between" promptTitle="Select from list" showDropDown="false" showErrorMessage="false" showInputMessage="false" sqref="D2:D100" type="list">
      <formula1>Lists!$B$2:$B$4</formula1>
      <formula2>0</formula2>
    </dataValidation>
    <dataValidation allowBlank="true" error="Please choose a value from the dropdown list." errorStyle="stop" errorTitle="Invalid entry" operator="between" promptTitle="Select from list" showDropDown="false" showErrorMessage="false" showInputMessage="false" sqref="K2:K100" type="list">
      <formula1>Lists!$E$2:$E$8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5" min="5" style="0" width="22"/>
  </cols>
  <sheetData>
    <row r="2" customFormat="false" ht="19.7" hidden="false" customHeight="false" outlineLevel="0" collapsed="false">
      <c r="B2" s="46" t="s">
        <v>180</v>
      </c>
      <c r="C2" s="46"/>
      <c r="D2" s="46"/>
      <c r="E2" s="46"/>
    </row>
    <row r="3" customFormat="false" ht="15" hidden="false" customHeight="false" outlineLevel="0" collapsed="false">
      <c r="B3" s="2" t="s">
        <v>181</v>
      </c>
      <c r="C3" s="2"/>
      <c r="D3" s="2"/>
      <c r="E3" s="2"/>
    </row>
    <row r="5" customFormat="false" ht="19.5" hidden="false" customHeight="true" outlineLevel="0" collapsed="false">
      <c r="B5" s="16" t="s">
        <v>182</v>
      </c>
      <c r="C5" s="16"/>
      <c r="D5" s="16"/>
      <c r="E5" s="16"/>
    </row>
    <row r="6" customFormat="false" ht="18" hidden="false" customHeight="true" outlineLevel="0" collapsed="false">
      <c r="B6" s="47" t="s">
        <v>183</v>
      </c>
      <c r="C6" s="47" t="s">
        <v>184</v>
      </c>
      <c r="D6" s="47" t="s">
        <v>83</v>
      </c>
      <c r="E6" s="47" t="s">
        <v>185</v>
      </c>
    </row>
    <row r="7" customFormat="false" ht="33.75" hidden="false" customHeight="true" outlineLevel="0" collapsed="false">
      <c r="B7" s="42" t="s">
        <v>186</v>
      </c>
      <c r="C7" s="48" t="s">
        <v>187</v>
      </c>
      <c r="D7" s="36" t="s">
        <v>38</v>
      </c>
      <c r="E7" s="36"/>
    </row>
    <row r="8" customFormat="false" ht="33.75" hidden="false" customHeight="true" outlineLevel="0" collapsed="false">
      <c r="B8" s="44" t="s">
        <v>188</v>
      </c>
      <c r="C8" s="49"/>
      <c r="D8" s="37" t="s">
        <v>38</v>
      </c>
      <c r="E8" s="37"/>
    </row>
    <row r="9" customFormat="false" ht="33.75" hidden="false" customHeight="true" outlineLevel="0" collapsed="false">
      <c r="B9" s="42" t="s">
        <v>189</v>
      </c>
      <c r="C9" s="48" t="s">
        <v>190</v>
      </c>
      <c r="D9" s="36" t="s">
        <v>38</v>
      </c>
      <c r="E9" s="36"/>
    </row>
    <row r="10" customFormat="false" ht="33.75" hidden="false" customHeight="true" outlineLevel="0" collapsed="false">
      <c r="B10" s="44" t="s">
        <v>191</v>
      </c>
      <c r="C10" s="49" t="s">
        <v>192</v>
      </c>
      <c r="D10" s="37" t="s">
        <v>38</v>
      </c>
      <c r="E10" s="37"/>
    </row>
    <row r="11" customFormat="false" ht="33.75" hidden="false" customHeight="true" outlineLevel="0" collapsed="false">
      <c r="B11" s="42" t="s">
        <v>193</v>
      </c>
      <c r="C11" s="48" t="s">
        <v>194</v>
      </c>
      <c r="D11" s="36" t="s">
        <v>38</v>
      </c>
      <c r="E11" s="36"/>
    </row>
    <row r="12" customFormat="false" ht="33.75" hidden="false" customHeight="true" outlineLevel="0" collapsed="false">
      <c r="B12" s="44" t="s">
        <v>195</v>
      </c>
      <c r="C12" s="49" t="s">
        <v>196</v>
      </c>
      <c r="D12" s="37" t="s">
        <v>38</v>
      </c>
      <c r="E12" s="37"/>
    </row>
    <row r="14" customFormat="false" ht="19.5" hidden="false" customHeight="true" outlineLevel="0" collapsed="false">
      <c r="B14" s="16" t="s">
        <v>197</v>
      </c>
      <c r="C14" s="16"/>
      <c r="D14" s="16"/>
      <c r="E14" s="16"/>
    </row>
    <row r="15" customFormat="false" ht="18" hidden="false" customHeight="true" outlineLevel="0" collapsed="false">
      <c r="B15" s="47" t="s">
        <v>183</v>
      </c>
      <c r="C15" s="47" t="s">
        <v>184</v>
      </c>
      <c r="D15" s="47" t="s">
        <v>83</v>
      </c>
      <c r="E15" s="47" t="s">
        <v>185</v>
      </c>
    </row>
    <row r="16" customFormat="false" ht="33.75" hidden="false" customHeight="true" outlineLevel="0" collapsed="false">
      <c r="B16" s="42" t="s">
        <v>198</v>
      </c>
      <c r="C16" s="48" t="s">
        <v>199</v>
      </c>
      <c r="D16" s="36" t="s">
        <v>38</v>
      </c>
      <c r="E16" s="36"/>
    </row>
    <row r="17" customFormat="false" ht="33.75" hidden="false" customHeight="true" outlineLevel="0" collapsed="false">
      <c r="B17" s="44" t="s">
        <v>200</v>
      </c>
      <c r="C17" s="49"/>
      <c r="D17" s="37" t="s">
        <v>38</v>
      </c>
      <c r="E17" s="37"/>
    </row>
    <row r="18" customFormat="false" ht="33.75" hidden="false" customHeight="true" outlineLevel="0" collapsed="false">
      <c r="B18" s="42" t="s">
        <v>201</v>
      </c>
      <c r="C18" s="48"/>
      <c r="D18" s="36" t="s">
        <v>38</v>
      </c>
      <c r="E18" s="36"/>
    </row>
    <row r="19" customFormat="false" ht="33.75" hidden="false" customHeight="true" outlineLevel="0" collapsed="false">
      <c r="B19" s="44" t="s">
        <v>202</v>
      </c>
      <c r="C19" s="49" t="s">
        <v>90</v>
      </c>
      <c r="D19" s="37" t="s">
        <v>38</v>
      </c>
      <c r="E19" s="37"/>
    </row>
    <row r="20" customFormat="false" ht="33.75" hidden="false" customHeight="true" outlineLevel="0" collapsed="false">
      <c r="B20" s="42" t="s">
        <v>203</v>
      </c>
      <c r="C20" s="48"/>
      <c r="D20" s="36" t="s">
        <v>38</v>
      </c>
      <c r="E20" s="36"/>
    </row>
    <row r="21" customFormat="false" ht="33.75" hidden="false" customHeight="true" outlineLevel="0" collapsed="false">
      <c r="B21" s="44" t="s">
        <v>204</v>
      </c>
      <c r="C21" s="49"/>
      <c r="D21" s="37" t="s">
        <v>38</v>
      </c>
      <c r="E21" s="37"/>
    </row>
    <row r="22" customFormat="false" ht="33.75" hidden="false" customHeight="true" outlineLevel="0" collapsed="false">
      <c r="B22" s="42" t="s">
        <v>205</v>
      </c>
      <c r="C22" s="48" t="s">
        <v>206</v>
      </c>
      <c r="D22" s="36" t="s">
        <v>38</v>
      </c>
      <c r="E22" s="36"/>
    </row>
    <row r="23" customFormat="false" ht="33.75" hidden="false" customHeight="true" outlineLevel="0" collapsed="false">
      <c r="B23" s="44" t="s">
        <v>207</v>
      </c>
      <c r="C23" s="49"/>
      <c r="D23" s="37" t="s">
        <v>38</v>
      </c>
      <c r="E23" s="37"/>
    </row>
    <row r="24" customFormat="false" ht="33.75" hidden="false" customHeight="true" outlineLevel="0" collapsed="false">
      <c r="B24" s="42" t="s">
        <v>208</v>
      </c>
      <c r="C24" s="48" t="s">
        <v>209</v>
      </c>
      <c r="D24" s="36" t="s">
        <v>38</v>
      </c>
      <c r="E24" s="36"/>
    </row>
    <row r="25" customFormat="false" ht="33.75" hidden="false" customHeight="true" outlineLevel="0" collapsed="false">
      <c r="B25" s="44" t="s">
        <v>210</v>
      </c>
      <c r="C25" s="49"/>
      <c r="D25" s="37" t="s">
        <v>38</v>
      </c>
      <c r="E25" s="37"/>
    </row>
    <row r="26" customFormat="false" ht="33.75" hidden="false" customHeight="true" outlineLevel="0" collapsed="false">
      <c r="B26" s="42" t="s">
        <v>211</v>
      </c>
      <c r="C26" s="48" t="s">
        <v>194</v>
      </c>
      <c r="D26" s="36" t="s">
        <v>38</v>
      </c>
      <c r="E26" s="36"/>
    </row>
    <row r="27" customFormat="false" ht="33.75" hidden="false" customHeight="true" outlineLevel="0" collapsed="false">
      <c r="B27" s="44" t="s">
        <v>212</v>
      </c>
      <c r="C27" s="49"/>
      <c r="D27" s="37" t="s">
        <v>38</v>
      </c>
      <c r="E27" s="37"/>
    </row>
    <row r="29" customFormat="false" ht="19.5" hidden="false" customHeight="true" outlineLevel="0" collapsed="false">
      <c r="B29" s="16" t="s">
        <v>213</v>
      </c>
      <c r="C29" s="16"/>
      <c r="D29" s="16"/>
      <c r="E29" s="16"/>
    </row>
    <row r="30" customFormat="false" ht="18" hidden="false" customHeight="true" outlineLevel="0" collapsed="false">
      <c r="B30" s="47" t="s">
        <v>183</v>
      </c>
      <c r="C30" s="47" t="s">
        <v>184</v>
      </c>
      <c r="D30" s="47" t="s">
        <v>83</v>
      </c>
      <c r="E30" s="47" t="s">
        <v>185</v>
      </c>
    </row>
    <row r="31" customFormat="false" ht="33.75" hidden="false" customHeight="true" outlineLevel="0" collapsed="false">
      <c r="B31" s="42" t="s">
        <v>214</v>
      </c>
      <c r="C31" s="48"/>
      <c r="D31" s="36" t="s">
        <v>38</v>
      </c>
      <c r="E31" s="36"/>
    </row>
    <row r="32" customFormat="false" ht="33.75" hidden="false" customHeight="true" outlineLevel="0" collapsed="false">
      <c r="B32" s="44" t="s">
        <v>215</v>
      </c>
      <c r="C32" s="49"/>
      <c r="D32" s="37" t="s">
        <v>38</v>
      </c>
      <c r="E32" s="37"/>
    </row>
    <row r="33" customFormat="false" ht="33.75" hidden="false" customHeight="true" outlineLevel="0" collapsed="false">
      <c r="B33" s="42" t="s">
        <v>216</v>
      </c>
      <c r="C33" s="48"/>
      <c r="D33" s="36" t="s">
        <v>38</v>
      </c>
      <c r="E33" s="36"/>
    </row>
    <row r="34" customFormat="false" ht="33.75" hidden="false" customHeight="true" outlineLevel="0" collapsed="false">
      <c r="B34" s="44" t="s">
        <v>217</v>
      </c>
      <c r="C34" s="49"/>
      <c r="D34" s="37" t="s">
        <v>38</v>
      </c>
      <c r="E34" s="37"/>
    </row>
    <row r="35" customFormat="false" ht="33.75" hidden="false" customHeight="true" outlineLevel="0" collapsed="false">
      <c r="B35" s="42" t="s">
        <v>218</v>
      </c>
      <c r="C35" s="48"/>
      <c r="D35" s="36" t="s">
        <v>38</v>
      </c>
      <c r="E35" s="36"/>
    </row>
    <row r="36" customFormat="false" ht="33.75" hidden="false" customHeight="true" outlineLevel="0" collapsed="false">
      <c r="B36" s="44" t="s">
        <v>219</v>
      </c>
      <c r="C36" s="49"/>
      <c r="D36" s="37" t="s">
        <v>38</v>
      </c>
      <c r="E36" s="37"/>
    </row>
    <row r="38" customFormat="false" ht="19.5" hidden="false" customHeight="true" outlineLevel="0" collapsed="false">
      <c r="B38" s="16" t="s">
        <v>220</v>
      </c>
      <c r="C38" s="16"/>
      <c r="D38" s="16"/>
      <c r="E38" s="16"/>
    </row>
    <row r="39" customFormat="false" ht="18" hidden="false" customHeight="true" outlineLevel="0" collapsed="false">
      <c r="B39" s="47" t="s">
        <v>183</v>
      </c>
      <c r="C39" s="47" t="s">
        <v>184</v>
      </c>
      <c r="D39" s="47" t="s">
        <v>83</v>
      </c>
      <c r="E39" s="47" t="s">
        <v>185</v>
      </c>
    </row>
    <row r="40" customFormat="false" ht="33.75" hidden="false" customHeight="true" outlineLevel="0" collapsed="false">
      <c r="B40" s="42" t="s">
        <v>221</v>
      </c>
      <c r="C40" s="48"/>
      <c r="D40" s="36" t="s">
        <v>38</v>
      </c>
      <c r="E40" s="36"/>
    </row>
    <row r="41" customFormat="false" ht="33.75" hidden="false" customHeight="true" outlineLevel="0" collapsed="false">
      <c r="B41" s="44" t="s">
        <v>222</v>
      </c>
      <c r="C41" s="49"/>
      <c r="D41" s="37" t="s">
        <v>38</v>
      </c>
      <c r="E41" s="37"/>
    </row>
    <row r="42" customFormat="false" ht="33.75" hidden="false" customHeight="true" outlineLevel="0" collapsed="false">
      <c r="B42" s="42" t="s">
        <v>223</v>
      </c>
      <c r="C42" s="48"/>
      <c r="D42" s="36" t="s">
        <v>38</v>
      </c>
      <c r="E42" s="36"/>
    </row>
    <row r="43" customFormat="false" ht="33.75" hidden="false" customHeight="true" outlineLevel="0" collapsed="false">
      <c r="B43" s="44" t="s">
        <v>224</v>
      </c>
      <c r="C43" s="49"/>
      <c r="D43" s="37" t="s">
        <v>38</v>
      </c>
      <c r="E43" s="37"/>
    </row>
  </sheetData>
  <mergeCells count="6">
    <mergeCell ref="B2:E2"/>
    <mergeCell ref="B3:E3"/>
    <mergeCell ref="B5:E5"/>
    <mergeCell ref="B14:E14"/>
    <mergeCell ref="B29:E29"/>
    <mergeCell ref="B38:E38"/>
  </mergeCells>
  <conditionalFormatting sqref="D7:D12">
    <cfRule type="expression" priority="2" aboveAverage="0" equalAverage="0" bottom="0" percent="0" rank="0" text="" dxfId="2">
      <formula>D7="Done"</formula>
    </cfRule>
    <cfRule type="expression" priority="3" aboveAverage="0" equalAverage="0" bottom="0" percent="0" rank="0" text="" dxfId="3">
      <formula>D7="In Progress"</formula>
    </cfRule>
    <cfRule type="expression" priority="4" aboveAverage="0" equalAverage="0" bottom="0" percent="0" rank="0" text="" dxfId="4">
      <formula>D7="Not Started"</formula>
    </cfRule>
  </conditionalFormatting>
  <conditionalFormatting sqref="D16:D27">
    <cfRule type="expression" priority="5" aboveAverage="0" equalAverage="0" bottom="0" percent="0" rank="0" text="" dxfId="2">
      <formula>D16="Done"</formula>
    </cfRule>
    <cfRule type="expression" priority="6" aboveAverage="0" equalAverage="0" bottom="0" percent="0" rank="0" text="" dxfId="3">
      <formula>D16="In Progress"</formula>
    </cfRule>
    <cfRule type="expression" priority="7" aboveAverage="0" equalAverage="0" bottom="0" percent="0" rank="0" text="" dxfId="4">
      <formula>D16="Not Started"</formula>
    </cfRule>
  </conditionalFormatting>
  <conditionalFormatting sqref="D31:D36">
    <cfRule type="expression" priority="8" aboveAverage="0" equalAverage="0" bottom="0" percent="0" rank="0" text="" dxfId="2">
      <formula>D31="Done"</formula>
    </cfRule>
    <cfRule type="expression" priority="9" aboveAverage="0" equalAverage="0" bottom="0" percent="0" rank="0" text="" dxfId="3">
      <formula>D31="In Progress"</formula>
    </cfRule>
    <cfRule type="expression" priority="10" aboveAverage="0" equalAverage="0" bottom="0" percent="0" rank="0" text="" dxfId="4">
      <formula>D31="Not Started"</formula>
    </cfRule>
  </conditionalFormatting>
  <conditionalFormatting sqref="D40:D43">
    <cfRule type="expression" priority="11" aboveAverage="0" equalAverage="0" bottom="0" percent="0" rank="0" text="" dxfId="2">
      <formula>D40="Done"</formula>
    </cfRule>
    <cfRule type="expression" priority="12" aboveAverage="0" equalAverage="0" bottom="0" percent="0" rank="0" text="" dxfId="3">
      <formula>D40="In Progress"</formula>
    </cfRule>
    <cfRule type="expression" priority="13" aboveAverage="0" equalAverage="0" bottom="0" percent="0" rank="0" text="" dxfId="4">
      <formula>D40="Not Started"</formula>
    </cfRule>
  </conditionalFormatting>
  <dataValidations count="4">
    <dataValidation allowBlank="true" error="Please choose a value from the dropdown list." errorStyle="stop" errorTitle="Invalid entry" operator="between" promptTitle="Select from list" showDropDown="false" showErrorMessage="false" showInputMessage="false" sqref="D7:D12" type="list">
      <formula1>Lists!$I$2:$I$5</formula1>
      <formula2>0</formula2>
    </dataValidation>
    <dataValidation allowBlank="true" error="Please choose a value from the dropdown list." errorStyle="stop" errorTitle="Invalid entry" operator="between" promptTitle="Select from list" showDropDown="false" showErrorMessage="false" showInputMessage="false" sqref="D16:D27" type="list">
      <formula1>Lists!$I$2:$I$5</formula1>
      <formula2>0</formula2>
    </dataValidation>
    <dataValidation allowBlank="true" error="Please choose a value from the dropdown list." errorStyle="stop" errorTitle="Invalid entry" operator="between" promptTitle="Select from list" showDropDown="false" showErrorMessage="false" showInputMessage="false" sqref="D31:D36" type="list">
      <formula1>Lists!$I$2:$I$5</formula1>
      <formula2>0</formula2>
    </dataValidation>
    <dataValidation allowBlank="true" error="Please choose a value from the dropdown list." errorStyle="stop" errorTitle="Invalid entry" operator="between" promptTitle="Select from list" showDropDown="false" showErrorMessage="false" showInputMessage="false" sqref="D40:D43" type="list">
      <formula1>Lists!$I$2:$I$5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70"/>
  </cols>
  <sheetData>
    <row r="2" customFormat="false" ht="19.7" hidden="false" customHeight="false" outlineLevel="0" collapsed="false">
      <c r="B2" s="46" t="s">
        <v>225</v>
      </c>
      <c r="C2" s="46"/>
    </row>
    <row r="3" customFormat="false" ht="19.5" hidden="false" customHeight="true" outlineLevel="0" collapsed="false">
      <c r="B3" s="20" t="s">
        <v>226</v>
      </c>
      <c r="C3" s="20" t="s">
        <v>227</v>
      </c>
    </row>
    <row r="4" customFormat="false" ht="30" hidden="false" customHeight="true" outlineLevel="0" collapsed="false">
      <c r="B4" s="50" t="s">
        <v>141</v>
      </c>
      <c r="C4" s="42" t="s">
        <v>228</v>
      </c>
    </row>
    <row r="5" customFormat="false" ht="30" hidden="false" customHeight="true" outlineLevel="0" collapsed="false">
      <c r="B5" s="51" t="s">
        <v>229</v>
      </c>
      <c r="C5" s="44" t="s">
        <v>230</v>
      </c>
    </row>
    <row r="6" customFormat="false" ht="30" hidden="false" customHeight="true" outlineLevel="0" collapsed="false">
      <c r="B6" s="50" t="s">
        <v>231</v>
      </c>
      <c r="C6" s="42" t="s">
        <v>232</v>
      </c>
    </row>
    <row r="7" customFormat="false" ht="30" hidden="false" customHeight="true" outlineLevel="0" collapsed="false">
      <c r="B7" s="51" t="s">
        <v>76</v>
      </c>
      <c r="C7" s="44" t="s">
        <v>233</v>
      </c>
    </row>
    <row r="8" customFormat="false" ht="30" hidden="false" customHeight="true" outlineLevel="0" collapsed="false">
      <c r="B8" s="50" t="s">
        <v>77</v>
      </c>
      <c r="C8" s="42" t="s">
        <v>234</v>
      </c>
    </row>
    <row r="9" customFormat="false" ht="30" hidden="false" customHeight="true" outlineLevel="0" collapsed="false">
      <c r="B9" s="51" t="s">
        <v>235</v>
      </c>
      <c r="C9" s="44" t="s">
        <v>236</v>
      </c>
    </row>
    <row r="10" customFormat="false" ht="30" hidden="false" customHeight="true" outlineLevel="0" collapsed="false">
      <c r="B10" s="50" t="s">
        <v>237</v>
      </c>
      <c r="C10" s="42" t="s">
        <v>238</v>
      </c>
    </row>
    <row r="11" customFormat="false" ht="30" hidden="false" customHeight="true" outlineLevel="0" collapsed="false">
      <c r="B11" s="51" t="s">
        <v>239</v>
      </c>
      <c r="C11" s="44" t="s">
        <v>240</v>
      </c>
    </row>
    <row r="12" customFormat="false" ht="30" hidden="false" customHeight="true" outlineLevel="0" collapsed="false">
      <c r="B12" s="50" t="s">
        <v>241</v>
      </c>
      <c r="C12" s="42" t="s">
        <v>242</v>
      </c>
    </row>
    <row r="13" customFormat="false" ht="30" hidden="false" customHeight="true" outlineLevel="0" collapsed="false">
      <c r="B13" s="51" t="s">
        <v>63</v>
      </c>
      <c r="C13" s="44" t="s">
        <v>243</v>
      </c>
    </row>
    <row r="14" customFormat="false" ht="30" hidden="false" customHeight="true" outlineLevel="0" collapsed="false">
      <c r="B14" s="50" t="s">
        <v>244</v>
      </c>
      <c r="C14" s="42" t="s">
        <v>245</v>
      </c>
    </row>
    <row r="15" customFormat="false" ht="30" hidden="false" customHeight="true" outlineLevel="0" collapsed="false">
      <c r="B15" s="51" t="s">
        <v>246</v>
      </c>
      <c r="C15" s="44" t="s">
        <v>247</v>
      </c>
    </row>
    <row r="16" customFormat="false" ht="30" hidden="false" customHeight="true" outlineLevel="0" collapsed="false">
      <c r="B16" s="50" t="s">
        <v>248</v>
      </c>
      <c r="C16" s="42" t="s">
        <v>249</v>
      </c>
    </row>
    <row r="17" customFormat="false" ht="30" hidden="false" customHeight="true" outlineLevel="0" collapsed="false">
      <c r="B17" s="51" t="s">
        <v>250</v>
      </c>
      <c r="C17" s="44" t="s">
        <v>251</v>
      </c>
    </row>
    <row r="18" customFormat="false" ht="30" hidden="false" customHeight="true" outlineLevel="0" collapsed="false">
      <c r="B18" s="50" t="s">
        <v>114</v>
      </c>
      <c r="C18" s="42" t="s">
        <v>252</v>
      </c>
    </row>
    <row r="19" customFormat="false" ht="30" hidden="false" customHeight="true" outlineLevel="0" collapsed="false">
      <c r="B19" s="51" t="s">
        <v>253</v>
      </c>
      <c r="C19" s="44" t="s">
        <v>254</v>
      </c>
    </row>
    <row r="20" customFormat="false" ht="30" hidden="false" customHeight="true" outlineLevel="0" collapsed="false">
      <c r="B20" s="50" t="s">
        <v>255</v>
      </c>
      <c r="C20" s="42" t="s">
        <v>256</v>
      </c>
    </row>
  </sheetData>
  <mergeCells count="1">
    <mergeCell ref="B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257</v>
      </c>
      <c r="B1" s="0" t="s">
        <v>258</v>
      </c>
      <c r="C1" s="0" t="s">
        <v>259</v>
      </c>
      <c r="D1" s="0" t="s">
        <v>260</v>
      </c>
      <c r="E1" s="0" t="s">
        <v>83</v>
      </c>
      <c r="F1" s="0" t="s">
        <v>261</v>
      </c>
      <c r="G1" s="0" t="s">
        <v>262</v>
      </c>
      <c r="H1" s="0" t="s">
        <v>263</v>
      </c>
      <c r="I1" s="0" t="s">
        <v>264</v>
      </c>
      <c r="J1" s="0" t="s">
        <v>265</v>
      </c>
    </row>
    <row r="2" customFormat="false" ht="15" hidden="false" customHeight="false" outlineLevel="0" collapsed="false">
      <c r="A2" s="0" t="s">
        <v>39</v>
      </c>
      <c r="B2" s="0" t="s">
        <v>55</v>
      </c>
      <c r="C2" s="0" t="s">
        <v>103</v>
      </c>
      <c r="D2" s="0" t="s">
        <v>56</v>
      </c>
      <c r="E2" s="0" t="s">
        <v>38</v>
      </c>
      <c r="F2" s="0" t="s">
        <v>37</v>
      </c>
      <c r="G2" s="0" t="s">
        <v>266</v>
      </c>
      <c r="H2" s="0" t="s">
        <v>156</v>
      </c>
      <c r="I2" s="0" t="s">
        <v>267</v>
      </c>
      <c r="J2" s="0" t="s">
        <v>268</v>
      </c>
    </row>
    <row r="3" customFormat="false" ht="15" hidden="false" customHeight="false" outlineLevel="0" collapsed="false">
      <c r="A3" s="0" t="s">
        <v>42</v>
      </c>
      <c r="B3" s="0" t="s">
        <v>58</v>
      </c>
      <c r="C3" s="0" t="s">
        <v>269</v>
      </c>
      <c r="D3" s="0" t="s">
        <v>59</v>
      </c>
      <c r="E3" s="0" t="s">
        <v>41</v>
      </c>
      <c r="F3" s="0" t="s">
        <v>40</v>
      </c>
      <c r="G3" s="0" t="s">
        <v>270</v>
      </c>
      <c r="H3" s="0" t="s">
        <v>161</v>
      </c>
      <c r="I3" s="0" t="s">
        <v>41</v>
      </c>
      <c r="J3" s="0" t="s">
        <v>271</v>
      </c>
    </row>
    <row r="4" customFormat="false" ht="15" hidden="false" customHeight="false" outlineLevel="0" collapsed="false">
      <c r="A4" s="0" t="s">
        <v>45</v>
      </c>
      <c r="B4" s="0" t="s">
        <v>61</v>
      </c>
      <c r="C4" s="0" t="s">
        <v>272</v>
      </c>
      <c r="D4" s="0" t="s">
        <v>62</v>
      </c>
      <c r="E4" s="0" t="s">
        <v>44</v>
      </c>
      <c r="F4" s="0" t="s">
        <v>43</v>
      </c>
      <c r="G4" s="0" t="s">
        <v>151</v>
      </c>
      <c r="H4" s="0" t="s">
        <v>273</v>
      </c>
      <c r="I4" s="0" t="s">
        <v>38</v>
      </c>
      <c r="J4" s="0" t="s">
        <v>274</v>
      </c>
    </row>
    <row r="5" customFormat="false" ht="15" hidden="false" customHeight="false" outlineLevel="0" collapsed="false">
      <c r="A5" s="0" t="s">
        <v>47</v>
      </c>
      <c r="C5" s="0" t="s">
        <v>114</v>
      </c>
      <c r="D5" s="0" t="s">
        <v>63</v>
      </c>
      <c r="E5" s="0" t="s">
        <v>46</v>
      </c>
      <c r="H5" s="0" t="s">
        <v>275</v>
      </c>
      <c r="I5" s="0" t="s">
        <v>151</v>
      </c>
    </row>
    <row r="6" customFormat="false" ht="15" hidden="false" customHeight="false" outlineLevel="0" collapsed="false">
      <c r="C6" s="0" t="s">
        <v>119</v>
      </c>
      <c r="D6" s="0" t="s">
        <v>64</v>
      </c>
      <c r="E6" s="0" t="s">
        <v>48</v>
      </c>
    </row>
    <row r="7" customFormat="false" ht="15" hidden="false" customHeight="false" outlineLevel="0" collapsed="false">
      <c r="C7" s="0" t="s">
        <v>276</v>
      </c>
      <c r="D7" s="0" t="s">
        <v>65</v>
      </c>
      <c r="E7" s="0" t="s">
        <v>49</v>
      </c>
    </row>
    <row r="8" customFormat="false" ht="15" hidden="false" customHeight="false" outlineLevel="0" collapsed="false">
      <c r="C8" s="0" t="s">
        <v>277</v>
      </c>
      <c r="D8" s="0" t="s">
        <v>66</v>
      </c>
      <c r="E8" s="0" t="s">
        <v>50</v>
      </c>
    </row>
    <row r="9" customFormat="false" ht="15" hidden="false" customHeight="false" outlineLevel="0" collapsed="false">
      <c r="C9" s="0" t="s">
        <v>278</v>
      </c>
      <c r="D9" s="0" t="s">
        <v>67</v>
      </c>
    </row>
    <row r="10" customFormat="false" ht="15" hidden="false" customHeight="false" outlineLevel="0" collapsed="false">
      <c r="C10" s="0" t="s">
        <v>279</v>
      </c>
      <c r="D10" s="0" t="s">
        <v>68</v>
      </c>
    </row>
    <row r="11" customFormat="false" ht="15" hidden="false" customHeight="false" outlineLevel="0" collapsed="false">
      <c r="C11" s="0" t="s">
        <v>280</v>
      </c>
      <c r="D11" s="0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2026-08-18T02:57:34Z</dcterms:created>
  <dc:creator>openpyxl</dc:creator>
  <dc:description/>
  <dc:language>en-US</dc:language>
  <cp:lastModifiedBy/>
  <dcterms:modified xsi:type="dcterms:W3CDTF">2026-08-18T02:57:38Z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